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udak_ev\Documents\Договоры 2021\104-538-НИ-2021-СМР (Подрядчик)\"/>
    </mc:Choice>
  </mc:AlternateContent>
  <bookViews>
    <workbookView xWindow="7860" yWindow="-165" windowWidth="18765" windowHeight="12090" firstSheet="1" activeTab="1"/>
  </bookViews>
  <sheets>
    <sheet name="РНЦ" sheetId="1" state="hidden" r:id="rId1"/>
    <sheet name="Материалы и оборуд. Заказчика" sheetId="2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</externalReferences>
  <definedNames>
    <definedName name="_xlnm._FilterDatabase" hidden="1">#REF!</definedName>
    <definedName name="add" localSheetId="1">[1]Опции!#REF!</definedName>
    <definedName name="add" localSheetId="0">[1]Опции!#REF!</definedName>
    <definedName name="add">[2]Опции!#REF!</definedName>
    <definedName name="k" localSheetId="1">#REF!</definedName>
    <definedName name="k" localSheetId="0">#REF!</definedName>
    <definedName name="k">#REF!</definedName>
    <definedName name="k_1" localSheetId="1">#REF!</definedName>
    <definedName name="k_1" localSheetId="0">#REF!</definedName>
    <definedName name="k_1">#REF!</definedName>
    <definedName name="l" localSheetId="1">[3]ШАСУ3!$C$2</definedName>
    <definedName name="l" localSheetId="0">[3]ШАСУ3!$C$2</definedName>
    <definedName name="l">[4]ШАСУ3!$C$2</definedName>
    <definedName name="M_KAR_Запрос1" localSheetId="1">#REF!</definedName>
    <definedName name="M_KAR_Запрос1" localSheetId="0">#REF!</definedName>
    <definedName name="M_KAR_Запрос1">#REF!</definedName>
    <definedName name="n" localSheetId="1">[5]Итого!#REF!</definedName>
    <definedName name="n" localSheetId="0">[5]Итого!#REF!</definedName>
    <definedName name="n">[6]Итого!#REF!</definedName>
    <definedName name="t" localSheetId="1">#REF!</definedName>
    <definedName name="t" localSheetId="0">#REF!</definedName>
    <definedName name="t">#REF!</definedName>
    <definedName name="USD" localSheetId="1">'[7]искл. ИД'!#REF!</definedName>
    <definedName name="USD" localSheetId="0">'[7]искл. ИД'!#REF!</definedName>
    <definedName name="USD">'[7]искл. ИД'!#REF!</definedName>
    <definedName name="альт">#REF!</definedName>
    <definedName name="альтернативный">#REF!</definedName>
    <definedName name="альтернативный1">#REF!</definedName>
    <definedName name="Благоустр">[2]Опции!#REF!</definedName>
    <definedName name="геодезия">#REF!</definedName>
    <definedName name="геология">#REF!</definedName>
    <definedName name="геофизика">#REF!</definedName>
    <definedName name="_xlnm.Print_Titles" localSheetId="0">РНЦ!$27:$27</definedName>
    <definedName name="лаборатория">#REF!</definedName>
    <definedName name="_xlnm.Print_Area" localSheetId="1">'Материалы и оборуд. Заказчика'!$A$1:$F$74</definedName>
    <definedName name="_xlnm.Print_Area" localSheetId="0">РНЦ!$A$1:$K$60</definedName>
    <definedName name="прочие">#REF!</definedName>
    <definedName name="Работы" localSheetId="1">#REF!</definedName>
    <definedName name="Работы" localSheetId="0">#REF!</definedName>
    <definedName name="Работы">#REF!</definedName>
    <definedName name="Средняя_з_пл_в_строительстве" localSheetId="1">#REF!</definedName>
    <definedName name="Средняя_з_пл_в_строительстве" localSheetId="0">#REF!</definedName>
    <definedName name="Средняя_з_пл_в_строительстве">#REF!</definedName>
    <definedName name="Средняя_з_пл_по_отрасли__Связь" localSheetId="1">#REF!</definedName>
    <definedName name="Средняя_з_пл_по_отрасли__Связь" localSheetId="0">#REF!</definedName>
    <definedName name="Средняя_з_пл_по_отрасли__Связь">#REF!</definedName>
    <definedName name="Увеличение_затрат_по_ЭММ" localSheetId="1">#REF!</definedName>
    <definedName name="Увеличение_затрат_по_ЭММ" localSheetId="0">#REF!</definedName>
    <definedName name="Увеличение_затрат_по_ЭММ">#REF!</definedName>
    <definedName name="цууу">#REF!</definedName>
    <definedName name="ьь">#REF!</definedName>
  </definedNames>
  <calcPr calcId="162913"/>
</workbook>
</file>

<file path=xl/calcChain.xml><?xml version="1.0" encoding="utf-8"?>
<calcChain xmlns="http://schemas.openxmlformats.org/spreadsheetml/2006/main">
  <c r="F61" i="2" l="1"/>
  <c r="F60" i="2"/>
  <c r="F59" i="2"/>
  <c r="F58" i="2"/>
  <c r="F57" i="2"/>
  <c r="F56" i="2"/>
  <c r="F55" i="2"/>
  <c r="F54" i="2"/>
  <c r="F53" i="2"/>
  <c r="F52" i="2"/>
  <c r="F51" i="2"/>
  <c r="F50" i="2"/>
  <c r="F49" i="2"/>
  <c r="F48" i="2"/>
  <c r="F47" i="2"/>
  <c r="F46" i="2"/>
  <c r="F45" i="2"/>
  <c r="F44" i="2"/>
  <c r="F43" i="2"/>
  <c r="F42" i="2"/>
  <c r="F41" i="2"/>
  <c r="F62" i="2" s="1"/>
  <c r="F36" i="2"/>
  <c r="F35" i="2"/>
  <c r="F34" i="2"/>
  <c r="F33" i="2"/>
  <c r="F32" i="2"/>
  <c r="F31" i="2"/>
  <c r="F30" i="2"/>
  <c r="F29" i="2"/>
  <c r="F28" i="2"/>
  <c r="F27" i="2"/>
  <c r="F26" i="2"/>
  <c r="F25" i="2"/>
  <c r="F24" i="2"/>
  <c r="F23" i="2"/>
  <c r="F22" i="2"/>
  <c r="F21" i="2"/>
  <c r="F20" i="2"/>
  <c r="F19" i="2"/>
  <c r="F18" i="2"/>
  <c r="F17" i="2"/>
  <c r="F37" i="2" s="1"/>
  <c r="F64" i="2" l="1"/>
  <c r="H50" i="1" l="1"/>
  <c r="P38" i="1"/>
  <c r="H45" i="1"/>
  <c r="I39" i="1"/>
  <c r="I46" i="1" s="1"/>
  <c r="J39" i="1"/>
  <c r="K39" i="1"/>
  <c r="K46" i="1" s="1"/>
  <c r="E39" i="1"/>
  <c r="E46" i="1" s="1"/>
  <c r="F39" i="1"/>
  <c r="G39" i="1"/>
  <c r="H39" i="1"/>
  <c r="D45" i="1"/>
  <c r="H46" i="1" l="1"/>
  <c r="D39" i="1"/>
  <c r="D46" i="1" s="1"/>
  <c r="D52" i="1" s="1"/>
  <c r="H47" i="1" l="1"/>
  <c r="H48" i="1" s="1"/>
  <c r="P37" i="1"/>
  <c r="F65" i="2" l="1"/>
  <c r="H51" i="1" l="1"/>
  <c r="H52" i="1" s="1"/>
  <c r="P31" i="1"/>
  <c r="P32" i="1"/>
  <c r="P33" i="1"/>
  <c r="P34" i="1"/>
  <c r="P35" i="1"/>
  <c r="P36" i="1"/>
  <c r="P29" i="1" l="1"/>
  <c r="P30" i="1"/>
  <c r="F46" i="1" l="1"/>
  <c r="G46" i="1"/>
  <c r="J46" i="1"/>
  <c r="M45" i="1"/>
  <c r="N45" i="1"/>
  <c r="O45" i="1"/>
  <c r="P39" i="1" l="1"/>
  <c r="N39" i="1" l="1"/>
  <c r="N46" i="1" s="1"/>
  <c r="L45" i="1" l="1"/>
  <c r="M39" i="1"/>
  <c r="M46" i="1" s="1"/>
  <c r="L39" i="1"/>
  <c r="O39" i="1"/>
  <c r="O46" i="1" s="1"/>
  <c r="L46" i="1" l="1"/>
  <c r="L47" i="1" l="1"/>
  <c r="L48" i="1" s="1"/>
  <c r="L52" i="1"/>
</calcChain>
</file>

<file path=xl/sharedStrings.xml><?xml version="1.0" encoding="utf-8"?>
<sst xmlns="http://schemas.openxmlformats.org/spreadsheetml/2006/main" count="210" uniqueCount="156">
  <si>
    <t>Ю.А. Князев</t>
  </si>
  <si>
    <t>А.А. Пугачев</t>
  </si>
  <si>
    <t xml:space="preserve"> Итого КВЛ без учета НДС</t>
  </si>
  <si>
    <t>Оборудование поставки заказчика</t>
  </si>
  <si>
    <t>Материалы поставки заказчика</t>
  </si>
  <si>
    <t>справочно:</t>
  </si>
  <si>
    <t>Всего с НДС</t>
  </si>
  <si>
    <t xml:space="preserve">НДС </t>
  </si>
  <si>
    <t>Итого начальная стоимость:</t>
  </si>
  <si>
    <t>Итого СМР + оборудование:</t>
  </si>
  <si>
    <t>СМР + оборудование</t>
  </si>
  <si>
    <t>Непр. работы и затраты</t>
  </si>
  <si>
    <t>Оборуд. поставки подрядчика</t>
  </si>
  <si>
    <t>Материалы</t>
  </si>
  <si>
    <t>Непр.  работы и затраты</t>
  </si>
  <si>
    <t>Оборудование поставки подрядчика</t>
  </si>
  <si>
    <t>Оборуд. поставки заказчика</t>
  </si>
  <si>
    <t>В том числе:</t>
  </si>
  <si>
    <t>Всего</t>
  </si>
  <si>
    <t>в том числе</t>
  </si>
  <si>
    <t>Стоимость работ в текущих ценах с учетом коэффициента конкурсного снижения</t>
  </si>
  <si>
    <t xml:space="preserve">Стоимость работ подрядчика в текущей цене </t>
  </si>
  <si>
    <t>Стоимость в базовых ценах (в ценах 2000г)</t>
  </si>
  <si>
    <t xml:space="preserve">№ смет </t>
  </si>
  <si>
    <t>Наименование смет</t>
  </si>
  <si>
    <t>№п/п</t>
  </si>
  <si>
    <t>Индекс на оборудование</t>
  </si>
  <si>
    <t xml:space="preserve">Индекс на материалы </t>
  </si>
  <si>
    <t>ИЦС (квартал, год)</t>
  </si>
  <si>
    <t>Непредвиденные работы и затраты</t>
  </si>
  <si>
    <t>Стоимость чел. часа рабочих</t>
  </si>
  <si>
    <t>Лимитированные затраты</t>
  </si>
  <si>
    <t>Исходные данные:</t>
  </si>
  <si>
    <t>Итого прочие</t>
  </si>
  <si>
    <t>№1</t>
  </si>
  <si>
    <t>№2</t>
  </si>
  <si>
    <t>№3</t>
  </si>
  <si>
    <t>№4</t>
  </si>
  <si>
    <t>№5</t>
  </si>
  <si>
    <t>№6</t>
  </si>
  <si>
    <t>№ п/п</t>
  </si>
  <si>
    <t>Наименование</t>
  </si>
  <si>
    <t>Ед.изм</t>
  </si>
  <si>
    <t>Кол-во</t>
  </si>
  <si>
    <t>Цена, руб.</t>
  </si>
  <si>
    <t xml:space="preserve">Сумма, руб. </t>
  </si>
  <si>
    <t>шт</t>
  </si>
  <si>
    <t>Примечание :</t>
  </si>
  <si>
    <t>Демонтажные работы</t>
  </si>
  <si>
    <t>региональная 3 кв. 2020г</t>
  </si>
  <si>
    <t>3 кв. 2020 г</t>
  </si>
  <si>
    <t>№7</t>
  </si>
  <si>
    <t>№8</t>
  </si>
  <si>
    <t>№9</t>
  </si>
  <si>
    <t>м</t>
  </si>
  <si>
    <t>№10</t>
  </si>
  <si>
    <t>ПНР</t>
  </si>
  <si>
    <t>Установка трансформаторов тока ТА1, ТА2, ТА3</t>
  </si>
  <si>
    <t>Установка трансформаторов тока ТА4-ТА6, ТА7-ТА9, ТА10, ТА11</t>
  </si>
  <si>
    <t>Установка трансформаторов тока ТА1отп-ТА3отп и трансформаторов напряжения 3ТН</t>
  </si>
  <si>
    <t>Установка трансформаторов тока ТА4отп-ТА6отп, ТА7отп-ТА9отп и трансформаторов напряжения 4ТН, 5ТН</t>
  </si>
  <si>
    <t>Релейная защита и автоматика блока ГТ-2</t>
  </si>
  <si>
    <t>Автоматика управления АГП и защиты ротора от замыканий на землю</t>
  </si>
  <si>
    <t>Автоматика управления МВ-220 кВ 1В ГТ-2</t>
  </si>
  <si>
    <t>Релейная защита и автоматика рабочих, резервных вводов и 1ТН секций 2Р и 2РО</t>
  </si>
  <si>
    <t>Кабельное хозяйство</t>
  </si>
  <si>
    <t>ПНР. Релейная защита и автоматика блока ГТ-2</t>
  </si>
  <si>
    <t>ПНР. Автоматика управления АГП и защиты ротора от замыканий на землю</t>
  </si>
  <si>
    <t>ПНР. Автоматика управления МВ-220 кВ 1В ГТ-2</t>
  </si>
  <si>
    <t>ПНР. Релейная защита и автоматика рабочих, резервных вводов и 1ТН секций 2Р и 2РО</t>
  </si>
  <si>
    <t>№11</t>
  </si>
  <si>
    <t>№12</t>
  </si>
  <si>
    <t>№13</t>
  </si>
  <si>
    <t>№14</t>
  </si>
  <si>
    <t>Основание: Проект №002/085 разработан ООО "ИЦ "Иркутскэнерго" в 2019г., утвержденный директором филиала Н-И ТЭЦ А.В. Кровушкиным</t>
  </si>
  <si>
    <t>В.В. Нарушевич</t>
  </si>
  <si>
    <t>по объекту Н-И ТЭЦ:</t>
  </si>
  <si>
    <t>Блок токопровода ТЭНЕ-20 (по тех.заданию Н-И ТЭЦ)</t>
  </si>
  <si>
    <t>РЕЛЕ БУХГОЛЬЦА ГАЗОВОЕ  BF 80/Q 10-1.28.33.34.44-0243 (1,0 М/С)</t>
  </si>
  <si>
    <t>Терминал микропроцессорных защит типа ЭКРА 217 0301 (по опросному листу Ново-Иркутской ТЭЦ)</t>
  </si>
  <si>
    <t>Терминал микропроцессорных защит типа ЭКРА 217 0602 (по опросному листу Ново-Иркутской ТЭЦ)</t>
  </si>
  <si>
    <t>Трансформатор напряжения GSES-12D (по ТЗ Ново-Иркутской ТЭЦ)</t>
  </si>
  <si>
    <t>Трансформатор тока ТВ-220-III (по ТЗ Ново-Иркутской ТЭЦ)</t>
  </si>
  <si>
    <t>Трансформатор тока ТОЛ-10-8,2-3 (по ТЗ Ново-Иркутской ТЭЦ)</t>
  </si>
  <si>
    <t>Трансформатор тока ТШЛ-20-1-3 (по ТЗ Ново-Иркутской ТЭЦ)</t>
  </si>
  <si>
    <t>Трансформатор тока ТШЛ-20-1-3 Iпер.=4000А,  Iвт.=5А (по ТЗ Ново-Иркутской ТЭЦ)</t>
  </si>
  <si>
    <t>Трансформатор токак ТШЛ-20-1-3 (по ТЗ Ново-Иркутской ТЭЦ)</t>
  </si>
  <si>
    <t>Шкаф №10р. Шкаф учета и измерений блока ГТ-2 (по опросному листу Ново-Иркутской ТЭЦ)</t>
  </si>
  <si>
    <t>Шкаф АРМ ГТ-2 (по опросному листу Ново-Иркутской ТЭЦ)</t>
  </si>
  <si>
    <t>Шкаф микропроцессорных защит с ИКТ типа ШНЭ 1150 ООО НПП "ЭКРА" (по опросному листу Ново-Иркутской ТЭЦ)</t>
  </si>
  <si>
    <t>Шкаф микропроцессорных защит типа АУ АГП ТГ-2 (по опросному листу Ново-Иркутской ТЭЦ)</t>
  </si>
  <si>
    <t>Шкаф микропроцессорных защит типа АУВ МВ-220 кВ ГТ-2 (по опросному листу Ново-Иркутской ТЭЦ)</t>
  </si>
  <si>
    <t>Шкаф микропроцессорных защит типа ШЭ1111-186GT02-61E2 УХЛ4 ООО НПП "ЭКРА" (по опросному листу Ново-Иркутской ТЭЦ)</t>
  </si>
  <si>
    <t>Шкаф ШАОТ Т-2 (по опросному листу Ново-Иркутской ТЭЦ)</t>
  </si>
  <si>
    <t>Шкаф ШТТН ГТ-2 (по опросному листу Ново-Иркутской ТЭЦ)</t>
  </si>
  <si>
    <t>Шкаф ЯЗВ МВ-220 ГТ-2 (по опросному листу Ново-Иркутской ТЭЦ)</t>
  </si>
  <si>
    <t>Шкаф ЯЗТ Т-2 (по опросному листу Ново-Иркутской ТЭЦ)</t>
  </si>
  <si>
    <t>компл</t>
  </si>
  <si>
    <t xml:space="preserve">Кабель NIKOLAN F/UTP, 4 пары, Кат.5e, 24 AWG, внешний, PE NKL 4700B-BK </t>
  </si>
  <si>
    <t>Кабель ВВГнг(А)-LS 4*16ок-1</t>
  </si>
  <si>
    <t>Кабель ВВГнг(А)-LS 4*2,5ок-0,66</t>
  </si>
  <si>
    <t>Кабель ВВГнг(А)-LS 4х4-0,66</t>
  </si>
  <si>
    <t>Кабель КВВГЭнг(А)-LS 10*1,5</t>
  </si>
  <si>
    <t>Кабель КВВГЭнг(А)-LS 14*1,5</t>
  </si>
  <si>
    <t>Кабель КВВГЭнг(А)-LS 14*2,5</t>
  </si>
  <si>
    <t>Кабель КВВГЭнг(А)-LS 19*1,5</t>
  </si>
  <si>
    <t>Кабель КВВГЭнг(А)-LS 4*1,5</t>
  </si>
  <si>
    <t>Кабель КВВГЭнг(А)-LS 4*2,5</t>
  </si>
  <si>
    <t>Кабель КВВГЭнг(А)-LS 4*4</t>
  </si>
  <si>
    <t>Кабель КВВГЭнг(А)-LS 5*1,5</t>
  </si>
  <si>
    <t>Кабель КВВГЭнг(А)-LS 5*4</t>
  </si>
  <si>
    <t>Кабель КВВГЭнг(А)-LS 7*2,5</t>
  </si>
  <si>
    <t>Кабель КВВГЭнг(А)-LS 7*6</t>
  </si>
  <si>
    <t>Кабель КВВГЭнг(А)-LS-7*1,5</t>
  </si>
  <si>
    <t>Кабель КВВГЭнгА-LS 10х4</t>
  </si>
  <si>
    <t>Кабель контрольный КВВГЭнг(А)-LS 10*6</t>
  </si>
  <si>
    <t>Кабель контрольный КВВГЭнг(А)-LS 5*2,5</t>
  </si>
  <si>
    <t>Кабель контрольный КВВГЭнг(А)-LS 7*4</t>
  </si>
  <si>
    <t>Итого оборудование поставки заказчика</t>
  </si>
  <si>
    <t>км</t>
  </si>
  <si>
    <t>Итого материалы поставки заказчика</t>
  </si>
  <si>
    <t>1,45%; 1,94%</t>
  </si>
  <si>
    <t>Дефлятор: 3 кв. 2020/2,3 кв. 2021</t>
  </si>
  <si>
    <t xml:space="preserve">Составлен в ценах по состоянию на 2-3 кв. 2021 г </t>
  </si>
  <si>
    <t>Расчет договорной стоимости работ</t>
  </si>
  <si>
    <t>Подрядчик:</t>
  </si>
  <si>
    <t>Заказчик:</t>
  </si>
  <si>
    <t>Директор</t>
  </si>
  <si>
    <t>Зам. директора филиала -</t>
  </si>
  <si>
    <t>технический директор НИ ТЭЦ</t>
  </si>
  <si>
    <t>ООО "Байкальская энергетическая компания"</t>
  </si>
  <si>
    <t>________ Д.А. Егранов</t>
  </si>
  <si>
    <t>Приложение №3 к Договору №104-538-НИ-2021 от "_____" _____ 2021г.</t>
  </si>
  <si>
    <t>ООО "ИЦ "Иркутскэнерго"</t>
  </si>
  <si>
    <t>____________ Т.В. Моисеев</t>
  </si>
  <si>
    <t>«ЭЛ.ОБОРУДОВАНИЕ Т.А.СТ 2. (инв. №1740100595). Модернизация цепей РЗиЭА блока ГТ-2» (ОС - ЭЛ.ОБОРУДОВАНИЕ Т.А.СТ 2)</t>
  </si>
  <si>
    <t>Начальник ОКС Н-И ТЭЦ:</t>
  </si>
  <si>
    <t>Вед. инженер ОКС Н-И ТЭЦ:</t>
  </si>
  <si>
    <t>Инженер по ПСР ОКС Н-И ТЭЦ:</t>
  </si>
  <si>
    <t>Специалист по ПСР 
ООО "ИЦ "Иркутскэнерго"</t>
  </si>
  <si>
    <r>
      <t xml:space="preserve">Примечание: 
</t>
    </r>
    <r>
      <rPr>
        <sz val="12"/>
        <rFont val="Times New Roman"/>
        <family val="1"/>
        <charset val="204"/>
      </rPr>
      <t>Расчет за выполненные непредвиденные работы  производится только с предоставлением согласованной подрядчиком и утвержденной заказчиком  сметы.</t>
    </r>
  </si>
  <si>
    <t>«ЭЛ.ОБОРУДОВАНИЕ Т.А.СТ 2. (инв. №1740100595). Модернизация цепей РЗиЭА блока ГТ-2»
 (ОС - ЭЛ.ОБОРУДОВАНИЕ Т.А.СТ 2)</t>
  </si>
  <si>
    <t>Материалы Заказчика</t>
  </si>
  <si>
    <t>Оборудование Заказчика</t>
  </si>
  <si>
    <t>1.Стоимость материалов и оборудования является ориентировочной и будет корректироваться  при поставке материалов и оборудования Подрядчику.</t>
  </si>
  <si>
    <t>2. Наименование материалов и оборудования является ориентировочным и будет корректироваться при поставке Заказчику аналога с сохранением технических характеристик.</t>
  </si>
  <si>
    <t>Перечень материалов и оборудования поставки Заказчика</t>
  </si>
  <si>
    <t xml:space="preserve">____________ </t>
  </si>
  <si>
    <t xml:space="preserve">Генеральный директор  </t>
  </si>
  <si>
    <t>___________ М.В. Кудрявцев</t>
  </si>
  <si>
    <t>Приложение №6 к Договору №104-538-НИ-2021-СМР от "_____" _____ 2021г.</t>
  </si>
  <si>
    <t>ООО «Стройресурс Холдинг»</t>
  </si>
  <si>
    <t>Начальник СН РЗА СНЭ ООО "Стройресурс Холдинг"</t>
  </si>
  <si>
    <t>А.А. Зайцев</t>
  </si>
  <si>
    <t>Специалист 2 кат. СП РЗА ПКО ООО "Стройресурс Холдинг"</t>
  </si>
  <si>
    <t>Е.В. Рудак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</si>
</sst>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_-* #,##0.00_р_._-;\-* #,##0.00_р_._-;_-* &quot;-&quot;??_р_._-;_-@_-"/>
    <numFmt numFmtId="165" formatCode="#,##0.00;[Red]#,##0.00"/>
    <numFmt numFmtId="166" formatCode="_-* #,##0_р_._-;\-* #,##0_р_._-;_-* &quot;-&quot;??_р_._-;_-@_-"/>
    <numFmt numFmtId="167" formatCode="0.0000"/>
    <numFmt numFmtId="168" formatCode="0.0%"/>
    <numFmt numFmtId="169" formatCode="General_)"/>
    <numFmt numFmtId="170" formatCode="_-* #,##0.00&quot;р.&quot;_-;\-* #,##0.00&quot;р.&quot;_-;_-* &quot;-&quot;??&quot;р.&quot;_-;_-@_-"/>
    <numFmt numFmtId="171" formatCode="#,##0.00_ ;\-#,##0.00\ "/>
  </numFmts>
  <fonts count="30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i/>
      <sz val="12"/>
      <color theme="3" tint="0.59999389629810485"/>
      <name val="Times New Roman"/>
      <family val="1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Helv"/>
      <charset val="204"/>
    </font>
    <font>
      <sz val="10"/>
      <name val="Helv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14"/>
      <color theme="1"/>
      <name val="Times New Roman"/>
      <family val="1"/>
      <charset val="204"/>
    </font>
    <font>
      <i/>
      <sz val="11"/>
      <color theme="3" tint="0.59999389629810485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i/>
      <u/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55">
    <xf numFmtId="0" fontId="0" fillId="0" borderId="0"/>
    <xf numFmtId="0" fontId="3" fillId="0" borderId="0"/>
    <xf numFmtId="0" fontId="6" fillId="0" borderId="0"/>
    <xf numFmtId="164" fontId="3" fillId="0" borderId="0" applyFont="0" applyFill="0" applyBorder="0" applyAlignment="0" applyProtection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8" fillId="0" borderId="0"/>
    <xf numFmtId="0" fontId="17" fillId="0" borderId="0"/>
    <xf numFmtId="0" fontId="18" fillId="0" borderId="0"/>
    <xf numFmtId="0" fontId="18" fillId="0" borderId="0"/>
    <xf numFmtId="0" fontId="18" fillId="0" borderId="0"/>
    <xf numFmtId="0" fontId="17" fillId="0" borderId="0"/>
    <xf numFmtId="0" fontId="18" fillId="0" borderId="0"/>
    <xf numFmtId="0" fontId="18" fillId="0" borderId="0"/>
    <xf numFmtId="0" fontId="19" fillId="0" borderId="0"/>
    <xf numFmtId="169" fontId="19" fillId="0" borderId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0" fontId="20" fillId="0" borderId="0">
      <alignment horizontal="right" vertical="top" wrapText="1"/>
    </xf>
    <xf numFmtId="0" fontId="20" fillId="0" borderId="2">
      <alignment horizontal="center" wrapText="1"/>
    </xf>
    <xf numFmtId="0" fontId="19" fillId="0" borderId="0"/>
    <xf numFmtId="0" fontId="3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17" fillId="0" borderId="0"/>
    <xf numFmtId="0" fontId="20" fillId="0" borderId="0">
      <alignment horizontal="center"/>
    </xf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0" fontId="20" fillId="0" borderId="0">
      <alignment horizontal="left" vertical="top"/>
    </xf>
    <xf numFmtId="0" fontId="1" fillId="0" borderId="0"/>
  </cellStyleXfs>
  <cellXfs count="188">
    <xf numFmtId="0" fontId="0" fillId="0" borderId="0" xfId="0"/>
    <xf numFmtId="0" fontId="4" fillId="0" borderId="0" xfId="1" applyFont="1" applyAlignment="1">
      <alignment horizontal="center" vertical="center"/>
    </xf>
    <xf numFmtId="0" fontId="5" fillId="0" borderId="0" xfId="1" applyFont="1" applyAlignment="1">
      <alignment horizontal="center" vertical="center"/>
    </xf>
    <xf numFmtId="3" fontId="4" fillId="0" borderId="0" xfId="1" applyNumberFormat="1" applyFont="1" applyAlignment="1">
      <alignment horizontal="center" vertical="center" wrapText="1"/>
    </xf>
    <xf numFmtId="3" fontId="5" fillId="0" borderId="0" xfId="1" applyNumberFormat="1" applyFont="1" applyAlignment="1">
      <alignment horizontal="center" vertical="center" wrapText="1"/>
    </xf>
    <xf numFmtId="3" fontId="4" fillId="0" borderId="0" xfId="0" applyNumberFormat="1" applyFont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1" applyFont="1" applyAlignment="1">
      <alignment horizontal="center"/>
    </xf>
    <xf numFmtId="3" fontId="4" fillId="0" borderId="0" xfId="0" applyNumberFormat="1" applyFont="1" applyAlignment="1">
      <alignment horizontal="center" wrapText="1"/>
    </xf>
    <xf numFmtId="0" fontId="4" fillId="0" borderId="0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vertical="center" wrapText="1"/>
    </xf>
    <xf numFmtId="49" fontId="7" fillId="0" borderId="0" xfId="2" applyNumberFormat="1" applyFont="1" applyAlignment="1">
      <alignment horizontal="center" vertical="center" wrapText="1"/>
    </xf>
    <xf numFmtId="3" fontId="10" fillId="0" borderId="0" xfId="1" applyNumberFormat="1" applyFont="1" applyBorder="1" applyAlignment="1">
      <alignment horizontal="center" vertical="center" wrapText="1"/>
    </xf>
    <xf numFmtId="3" fontId="5" fillId="0" borderId="0" xfId="1" applyNumberFormat="1" applyFont="1" applyBorder="1" applyAlignment="1">
      <alignment horizontal="center" vertical="center" wrapText="1"/>
    </xf>
    <xf numFmtId="0" fontId="10" fillId="0" borderId="0" xfId="1" applyFont="1" applyBorder="1" applyAlignment="1">
      <alignment horizontal="center" vertical="center"/>
    </xf>
    <xf numFmtId="0" fontId="4" fillId="0" borderId="0" xfId="1" applyFont="1" applyBorder="1" applyAlignment="1">
      <alignment horizontal="center" vertical="center"/>
    </xf>
    <xf numFmtId="3" fontId="10" fillId="0" borderId="2" xfId="1" applyNumberFormat="1" applyFont="1" applyBorder="1" applyAlignment="1">
      <alignment horizontal="center" vertical="center" wrapText="1"/>
    </xf>
    <xf numFmtId="164" fontId="10" fillId="0" borderId="2" xfId="3" applyFont="1" applyBorder="1" applyAlignment="1">
      <alignment horizontal="center" vertical="center" wrapText="1"/>
    </xf>
    <xf numFmtId="4" fontId="4" fillId="0" borderId="2" xfId="3" applyNumberFormat="1" applyFont="1" applyBorder="1" applyAlignment="1">
      <alignment horizontal="center" vertical="center" wrapText="1"/>
    </xf>
    <xf numFmtId="0" fontId="8" fillId="2" borderId="0" xfId="1" applyFont="1" applyFill="1" applyAlignment="1">
      <alignment horizontal="center" vertical="center"/>
    </xf>
    <xf numFmtId="167" fontId="8" fillId="0" borderId="0" xfId="1" applyNumberFormat="1" applyFont="1" applyFill="1" applyAlignment="1">
      <alignment horizontal="center" vertical="center"/>
    </xf>
    <xf numFmtId="3" fontId="7" fillId="2" borderId="2" xfId="3" applyNumberFormat="1" applyFont="1" applyFill="1" applyBorder="1" applyAlignment="1">
      <alignment horizontal="center" vertical="center"/>
    </xf>
    <xf numFmtId="3" fontId="7" fillId="3" borderId="2" xfId="3" applyNumberFormat="1" applyFont="1" applyFill="1" applyBorder="1" applyAlignment="1">
      <alignment horizontal="center" vertical="center"/>
    </xf>
    <xf numFmtId="0" fontId="8" fillId="2" borderId="2" xfId="1" applyFont="1" applyFill="1" applyBorder="1" applyAlignment="1">
      <alignment horizontal="center" vertical="center"/>
    </xf>
    <xf numFmtId="3" fontId="9" fillId="2" borderId="2" xfId="0" applyNumberFormat="1" applyFont="1" applyFill="1" applyBorder="1" applyAlignment="1">
      <alignment horizontal="center" vertical="center" wrapText="1"/>
    </xf>
    <xf numFmtId="0" fontId="4" fillId="0" borderId="0" xfId="1" applyFont="1" applyFill="1" applyAlignment="1">
      <alignment horizontal="center" vertical="center"/>
    </xf>
    <xf numFmtId="167" fontId="4" fillId="0" borderId="0" xfId="1" applyNumberFormat="1" applyFont="1" applyFill="1" applyAlignment="1">
      <alignment horizontal="center" vertical="center"/>
    </xf>
    <xf numFmtId="0" fontId="4" fillId="5" borderId="2" xfId="1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9" fontId="4" fillId="0" borderId="0" xfId="1" applyNumberFormat="1" applyFont="1" applyBorder="1" applyAlignment="1">
      <alignment horizontal="center" vertical="center"/>
    </xf>
    <xf numFmtId="0" fontId="4" fillId="0" borderId="0" xfId="1" applyFont="1" applyBorder="1" applyAlignment="1">
      <alignment horizontal="center" vertical="center" wrapText="1"/>
    </xf>
    <xf numFmtId="168" fontId="4" fillId="0" borderId="0" xfId="1" applyNumberFormat="1" applyFont="1" applyBorder="1" applyAlignment="1">
      <alignment horizontal="center" vertical="center"/>
    </xf>
    <xf numFmtId="0" fontId="4" fillId="0" borderId="0" xfId="1" applyFont="1" applyAlignment="1">
      <alignment horizontal="left" vertical="center"/>
    </xf>
    <xf numFmtId="168" fontId="4" fillId="0" borderId="0" xfId="1" applyNumberFormat="1" applyFont="1" applyAlignment="1">
      <alignment horizontal="right" vertical="center"/>
    </xf>
    <xf numFmtId="0" fontId="14" fillId="0" borderId="0" xfId="1" applyFont="1" applyAlignment="1">
      <alignment horizontal="left" vertical="center"/>
    </xf>
    <xf numFmtId="0" fontId="4" fillId="0" borderId="0" xfId="1" applyFont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0" fontId="16" fillId="0" borderId="0" xfId="1" applyFont="1" applyBorder="1" applyAlignment="1">
      <alignment vertical="center"/>
    </xf>
    <xf numFmtId="0" fontId="13" fillId="0" borderId="0" xfId="1" applyFont="1" applyAlignment="1">
      <alignment horizontal="center" vertical="center"/>
    </xf>
    <xf numFmtId="0" fontId="7" fillId="0" borderId="0" xfId="1" applyFont="1" applyBorder="1" applyAlignment="1">
      <alignment vertical="center"/>
    </xf>
    <xf numFmtId="0" fontId="4" fillId="0" borderId="0" xfId="1" applyFont="1" applyAlignment="1">
      <alignment horizontal="left" vertical="center" wrapText="1"/>
    </xf>
    <xf numFmtId="0" fontId="4" fillId="0" borderId="0" xfId="1" applyFont="1" applyBorder="1" applyAlignment="1">
      <alignment horizontal="left" vertical="center" wrapText="1"/>
    </xf>
    <xf numFmtId="0" fontId="15" fillId="0" borderId="0" xfId="1" applyFont="1" applyAlignment="1">
      <alignment vertical="center" wrapText="1"/>
    </xf>
    <xf numFmtId="0" fontId="4" fillId="0" borderId="0" xfId="1" applyFont="1" applyAlignment="1">
      <alignment vertical="center" wrapText="1"/>
    </xf>
    <xf numFmtId="4" fontId="21" fillId="0" borderId="2" xfId="25" applyNumberFormat="1" applyFont="1" applyFill="1" applyBorder="1" applyAlignment="1">
      <alignment horizontal="center" vertical="center"/>
    </xf>
    <xf numFmtId="0" fontId="21" fillId="2" borderId="2" xfId="25" applyFont="1" applyFill="1" applyBorder="1" applyAlignment="1">
      <alignment vertical="center" wrapText="1"/>
    </xf>
    <xf numFmtId="0" fontId="11" fillId="0" borderId="0" xfId="54" applyFont="1"/>
    <xf numFmtId="166" fontId="11" fillId="0" borderId="0" xfId="54" applyNumberFormat="1" applyFont="1"/>
    <xf numFmtId="0" fontId="11" fillId="0" borderId="0" xfId="25" applyFont="1"/>
    <xf numFmtId="2" fontId="11" fillId="0" borderId="1" xfId="0" applyNumberFormat="1" applyFont="1" applyBorder="1" applyAlignment="1">
      <alignment horizontal="right" vertical="center" wrapText="1"/>
    </xf>
    <xf numFmtId="0" fontId="11" fillId="0" borderId="1" xfId="0" applyNumberFormat="1" applyFont="1" applyBorder="1" applyAlignment="1">
      <alignment horizontal="center" vertical="center" wrapText="1"/>
    </xf>
    <xf numFmtId="2" fontId="11" fillId="0" borderId="0" xfId="0" applyNumberFormat="1" applyFont="1" applyBorder="1" applyAlignment="1">
      <alignment horizontal="right" vertical="center" wrapText="1"/>
    </xf>
    <xf numFmtId="0" fontId="11" fillId="0" borderId="0" xfId="0" applyNumberFormat="1" applyFont="1" applyBorder="1" applyAlignment="1">
      <alignment horizontal="left" vertical="center" wrapText="1"/>
    </xf>
    <xf numFmtId="0" fontId="11" fillId="0" borderId="0" xfId="0" applyNumberFormat="1" applyFont="1" applyBorder="1" applyAlignment="1">
      <alignment horizontal="center" vertical="center" wrapText="1"/>
    </xf>
    <xf numFmtId="0" fontId="22" fillId="0" borderId="2" xfId="25" applyFont="1" applyFill="1" applyBorder="1" applyAlignment="1"/>
    <xf numFmtId="0" fontId="4" fillId="0" borderId="0" xfId="1" applyFont="1" applyBorder="1" applyAlignment="1">
      <alignment horizontal="left" vertical="center" wrapText="1"/>
    </xf>
    <xf numFmtId="0" fontId="23" fillId="0" borderId="0" xfId="0" applyFont="1" applyAlignment="1">
      <alignment horizontal="center" vertical="center"/>
    </xf>
    <xf numFmtId="0" fontId="23" fillId="0" borderId="0" xfId="0" applyFont="1" applyAlignment="1">
      <alignment vertical="center"/>
    </xf>
    <xf numFmtId="0" fontId="15" fillId="0" borderId="0" xfId="0" applyFont="1" applyAlignment="1"/>
    <xf numFmtId="0" fontId="23" fillId="0" borderId="0" xfId="0" applyFont="1" applyAlignment="1"/>
    <xf numFmtId="0" fontId="23" fillId="0" borderId="0" xfId="0" applyFont="1" applyAlignment="1">
      <alignment horizontal="left"/>
    </xf>
    <xf numFmtId="10" fontId="4" fillId="0" borderId="0" xfId="1" applyNumberFormat="1" applyFont="1" applyBorder="1" applyAlignment="1">
      <alignment horizontal="center" vertical="center"/>
    </xf>
    <xf numFmtId="0" fontId="21" fillId="0" borderId="0" xfId="0" applyFont="1" applyAlignment="1"/>
    <xf numFmtId="3" fontId="11" fillId="0" borderId="1" xfId="0" applyNumberFormat="1" applyFont="1" applyBorder="1" applyAlignment="1">
      <alignment horizontal="center" wrapText="1"/>
    </xf>
    <xf numFmtId="3" fontId="11" fillId="0" borderId="0" xfId="0" applyNumberFormat="1" applyFont="1" applyBorder="1" applyAlignment="1">
      <alignment horizontal="center" wrapText="1"/>
    </xf>
    <xf numFmtId="0" fontId="21" fillId="0" borderId="0" xfId="0" applyFont="1" applyFill="1" applyBorder="1" applyAlignment="1">
      <alignment horizontal="left"/>
    </xf>
    <xf numFmtId="0" fontId="11" fillId="0" borderId="0" xfId="1" applyFont="1" applyAlignment="1">
      <alignment horizontal="center"/>
    </xf>
    <xf numFmtId="3" fontId="11" fillId="0" borderId="5" xfId="0" applyNumberFormat="1" applyFont="1" applyBorder="1" applyAlignment="1">
      <alignment horizontal="center" wrapText="1"/>
    </xf>
    <xf numFmtId="0" fontId="11" fillId="0" borderId="5" xfId="0" applyFont="1" applyBorder="1" applyAlignment="1">
      <alignment horizontal="center" vertical="center"/>
    </xf>
    <xf numFmtId="3" fontId="24" fillId="0" borderId="0" xfId="0" applyNumberFormat="1" applyFont="1" applyAlignment="1">
      <alignment horizontal="center" vertical="center" wrapText="1"/>
    </xf>
    <xf numFmtId="3" fontId="11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wrapText="1"/>
    </xf>
    <xf numFmtId="0" fontId="11" fillId="0" borderId="0" xfId="0" applyFont="1" applyAlignment="1">
      <alignment wrapText="1"/>
    </xf>
    <xf numFmtId="0" fontId="11" fillId="0" borderId="1" xfId="0" applyFont="1" applyBorder="1" applyAlignment="1">
      <alignment wrapText="1"/>
    </xf>
    <xf numFmtId="3" fontId="21" fillId="0" borderId="0" xfId="0" applyNumberFormat="1" applyFont="1" applyAlignment="1">
      <alignment horizontal="left"/>
    </xf>
    <xf numFmtId="0" fontId="11" fillId="0" borderId="0" xfId="0" applyFont="1" applyAlignment="1">
      <alignment horizontal="center" vertical="center"/>
    </xf>
    <xf numFmtId="0" fontId="24" fillId="0" borderId="0" xfId="0" applyFont="1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11" fillId="0" borderId="0" xfId="1" applyFont="1" applyAlignment="1">
      <alignment horizontal="center" vertical="center"/>
    </xf>
    <xf numFmtId="0" fontId="24" fillId="0" borderId="0" xfId="1" applyFont="1" applyAlignment="1">
      <alignment horizontal="center" vertical="center"/>
    </xf>
    <xf numFmtId="0" fontId="11" fillId="0" borderId="0" xfId="0" applyFont="1" applyAlignment="1">
      <alignment horizontal="right" vertical="center"/>
    </xf>
    <xf numFmtId="0" fontId="16" fillId="0" borderId="0" xfId="1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8" fillId="0" borderId="0" xfId="0" applyFont="1" applyAlignment="1"/>
    <xf numFmtId="0" fontId="9" fillId="0" borderId="0" xfId="0" applyFont="1" applyBorder="1" applyAlignment="1">
      <alignment vertical="center"/>
    </xf>
    <xf numFmtId="0" fontId="4" fillId="0" borderId="0" xfId="0" applyFont="1" applyAlignment="1">
      <alignment horizontal="left"/>
    </xf>
    <xf numFmtId="0" fontId="11" fillId="0" borderId="2" xfId="1" applyFont="1" applyFill="1" applyBorder="1" applyAlignment="1">
      <alignment horizontal="center" vertical="center" wrapText="1"/>
    </xf>
    <xf numFmtId="0" fontId="21" fillId="0" borderId="2" xfId="1" applyFont="1" applyFill="1" applyBorder="1" applyAlignment="1">
      <alignment horizontal="center" vertical="center" wrapText="1"/>
    </xf>
    <xf numFmtId="0" fontId="11" fillId="5" borderId="2" xfId="1" applyFont="1" applyFill="1" applyBorder="1" applyAlignment="1">
      <alignment horizontal="center" vertical="center" wrapText="1"/>
    </xf>
    <xf numFmtId="0" fontId="21" fillId="2" borderId="2" xfId="1" applyFont="1" applyFill="1" applyBorder="1" applyAlignment="1">
      <alignment horizontal="center" vertical="center" wrapText="1"/>
    </xf>
    <xf numFmtId="0" fontId="21" fillId="2" borderId="2" xfId="0" applyFont="1" applyFill="1" applyBorder="1" applyAlignment="1">
      <alignment vertical="center" wrapText="1"/>
    </xf>
    <xf numFmtId="49" fontId="26" fillId="4" borderId="2" xfId="1" applyNumberFormat="1" applyFont="1" applyFill="1" applyBorder="1" applyAlignment="1">
      <alignment horizontal="center" vertical="center" wrapText="1"/>
    </xf>
    <xf numFmtId="3" fontId="21" fillId="2" borderId="2" xfId="3" applyNumberFormat="1" applyFont="1" applyFill="1" applyBorder="1" applyAlignment="1">
      <alignment horizontal="center" vertical="center"/>
    </xf>
    <xf numFmtId="3" fontId="16" fillId="2" borderId="2" xfId="3" applyNumberFormat="1" applyFont="1" applyFill="1" applyBorder="1" applyAlignment="1">
      <alignment horizontal="center" vertical="center"/>
    </xf>
    <xf numFmtId="0" fontId="26" fillId="4" borderId="2" xfId="0" applyFont="1" applyFill="1" applyBorder="1" applyAlignment="1">
      <alignment vertical="center" wrapText="1"/>
    </xf>
    <xf numFmtId="3" fontId="26" fillId="4" borderId="2" xfId="1" applyNumberFormat="1" applyFont="1" applyFill="1" applyBorder="1" applyAlignment="1">
      <alignment horizontal="center" vertical="center" wrapText="1"/>
    </xf>
    <xf numFmtId="3" fontId="21" fillId="3" borderId="2" xfId="3" applyNumberFormat="1" applyFont="1" applyFill="1" applyBorder="1" applyAlignment="1">
      <alignment horizontal="center" vertical="center"/>
    </xf>
    <xf numFmtId="3" fontId="16" fillId="3" borderId="2" xfId="3" applyNumberFormat="1" applyFont="1" applyFill="1" applyBorder="1" applyAlignment="1">
      <alignment horizontal="center" vertical="center"/>
    </xf>
    <xf numFmtId="0" fontId="11" fillId="0" borderId="2" xfId="1" applyFont="1" applyBorder="1" applyAlignment="1">
      <alignment horizontal="center" vertical="center"/>
    </xf>
    <xf numFmtId="3" fontId="11" fillId="0" borderId="2" xfId="1" applyNumberFormat="1" applyFont="1" applyBorder="1" applyAlignment="1">
      <alignment horizontal="center" vertical="center" wrapText="1"/>
    </xf>
    <xf numFmtId="3" fontId="11" fillId="0" borderId="2" xfId="3" applyNumberFormat="1" applyFont="1" applyBorder="1" applyAlignment="1">
      <alignment horizontal="center" vertical="center" wrapText="1"/>
    </xf>
    <xf numFmtId="3" fontId="24" fillId="0" borderId="2" xfId="3" applyNumberFormat="1" applyFont="1" applyBorder="1" applyAlignment="1">
      <alignment horizontal="center" vertical="center" wrapText="1"/>
    </xf>
    <xf numFmtId="4" fontId="11" fillId="0" borderId="2" xfId="3" applyNumberFormat="1" applyFont="1" applyBorder="1" applyAlignment="1">
      <alignment horizontal="center" vertical="center" wrapText="1"/>
    </xf>
    <xf numFmtId="0" fontId="28" fillId="0" borderId="2" xfId="1" applyFont="1" applyBorder="1" applyAlignment="1">
      <alignment horizontal="right" vertical="center" wrapText="1"/>
    </xf>
    <xf numFmtId="165" fontId="28" fillId="0" borderId="2" xfId="3" applyNumberFormat="1" applyFont="1" applyBorder="1" applyAlignment="1">
      <alignment horizontal="center" vertical="center" wrapText="1"/>
    </xf>
    <xf numFmtId="166" fontId="28" fillId="0" borderId="2" xfId="3" applyNumberFormat="1" applyFont="1" applyBorder="1" applyAlignment="1">
      <alignment horizontal="center" vertical="center" wrapText="1"/>
    </xf>
    <xf numFmtId="164" fontId="28" fillId="0" borderId="2" xfId="3" applyFont="1" applyBorder="1" applyAlignment="1">
      <alignment horizontal="center" vertical="center" wrapText="1"/>
    </xf>
    <xf numFmtId="0" fontId="28" fillId="0" borderId="2" xfId="1" applyFont="1" applyBorder="1" applyAlignment="1">
      <alignment horizontal="center" vertical="center"/>
    </xf>
    <xf numFmtId="3" fontId="28" fillId="0" borderId="2" xfId="1" applyNumberFormat="1" applyFont="1" applyBorder="1" applyAlignment="1">
      <alignment horizontal="center" vertical="center" wrapText="1"/>
    </xf>
    <xf numFmtId="3" fontId="24" fillId="0" borderId="2" xfId="1" applyNumberFormat="1" applyFont="1" applyBorder="1" applyAlignment="1">
      <alignment horizontal="center" vertical="center" wrapText="1"/>
    </xf>
    <xf numFmtId="0" fontId="21" fillId="0" borderId="2" xfId="25" applyFont="1" applyFill="1" applyBorder="1" applyAlignment="1">
      <alignment horizontal="center" vertical="center"/>
    </xf>
    <xf numFmtId="0" fontId="21" fillId="0" borderId="2" xfId="25" applyFont="1" applyFill="1" applyBorder="1" applyAlignment="1">
      <alignment horizontal="center" vertical="center" wrapText="1"/>
    </xf>
    <xf numFmtId="4" fontId="21" fillId="2" borderId="2" xfId="25" applyNumberFormat="1" applyFont="1" applyFill="1" applyBorder="1" applyAlignment="1">
      <alignment horizontal="center" vertical="center"/>
    </xf>
    <xf numFmtId="4" fontId="22" fillId="6" borderId="2" xfId="25" applyNumberFormat="1" applyFont="1" applyFill="1" applyBorder="1" applyAlignment="1">
      <alignment horizontal="center"/>
    </xf>
    <xf numFmtId="0" fontId="16" fillId="0" borderId="2" xfId="25" applyFont="1" applyFill="1" applyBorder="1" applyAlignment="1">
      <alignment horizontal="center" wrapText="1"/>
    </xf>
    <xf numFmtId="0" fontId="16" fillId="0" borderId="2" xfId="25" applyNumberFormat="1" applyFont="1" applyFill="1" applyBorder="1" applyAlignment="1">
      <alignment horizontal="center" vertical="center" wrapText="1"/>
    </xf>
    <xf numFmtId="4" fontId="16" fillId="0" borderId="2" xfId="25" applyNumberFormat="1" applyFont="1" applyFill="1" applyBorder="1" applyAlignment="1">
      <alignment horizontal="center" vertical="center"/>
    </xf>
    <xf numFmtId="0" fontId="16" fillId="0" borderId="2" xfId="25" applyFont="1" applyFill="1" applyBorder="1" applyAlignment="1">
      <alignment horizontal="center" vertical="center" wrapText="1"/>
    </xf>
    <xf numFmtId="0" fontId="22" fillId="2" borderId="5" xfId="25" applyFont="1" applyFill="1" applyBorder="1" applyAlignment="1">
      <alignment horizontal="left"/>
    </xf>
    <xf numFmtId="0" fontId="22" fillId="2" borderId="5" xfId="25" applyFont="1" applyFill="1" applyBorder="1" applyAlignment="1"/>
    <xf numFmtId="4" fontId="22" fillId="2" borderId="4" xfId="25" applyNumberFormat="1" applyFont="1" applyFill="1" applyBorder="1" applyAlignment="1">
      <alignment horizontal="center"/>
    </xf>
    <xf numFmtId="4" fontId="22" fillId="7" borderId="2" xfId="25" applyNumberFormat="1" applyFont="1" applyFill="1" applyBorder="1" applyAlignment="1">
      <alignment horizontal="center" vertical="center"/>
    </xf>
    <xf numFmtId="4" fontId="25" fillId="6" borderId="2" xfId="25" applyNumberFormat="1" applyFont="1" applyFill="1" applyBorder="1" applyAlignment="1">
      <alignment horizontal="center"/>
    </xf>
    <xf numFmtId="4" fontId="25" fillId="7" borderId="2" xfId="25" applyNumberFormat="1" applyFont="1" applyFill="1" applyBorder="1" applyAlignment="1">
      <alignment horizontal="center"/>
    </xf>
    <xf numFmtId="0" fontId="25" fillId="0" borderId="0" xfId="54" applyFont="1"/>
    <xf numFmtId="0" fontId="11" fillId="0" borderId="0" xfId="0" applyFont="1" applyAlignment="1">
      <alignment horizontal="left"/>
    </xf>
    <xf numFmtId="0" fontId="11" fillId="0" borderId="0" xfId="54" applyFont="1" applyAlignment="1">
      <alignment horizontal="left" wrapText="1"/>
    </xf>
    <xf numFmtId="0" fontId="16" fillId="0" borderId="0" xfId="25" applyNumberFormat="1" applyFont="1" applyFill="1" applyBorder="1" applyAlignment="1">
      <alignment horizontal="center" vertical="center" wrapText="1"/>
    </xf>
    <xf numFmtId="0" fontId="16" fillId="0" borderId="0" xfId="25" applyFont="1" applyFill="1" applyBorder="1" applyAlignment="1">
      <alignment horizontal="center"/>
    </xf>
    <xf numFmtId="49" fontId="7" fillId="0" borderId="0" xfId="2" applyNumberFormat="1" applyFont="1" applyAlignment="1">
      <alignment horizontal="left" vertical="center" wrapText="1"/>
    </xf>
    <xf numFmtId="0" fontId="25" fillId="0" borderId="2" xfId="1" applyFont="1" applyFill="1" applyBorder="1" applyAlignment="1">
      <alignment horizontal="center" vertical="center" wrapText="1"/>
    </xf>
    <xf numFmtId="0" fontId="16" fillId="2" borderId="2" xfId="1" applyFont="1" applyFill="1" applyBorder="1" applyAlignment="1">
      <alignment horizontal="right" vertical="center" wrapText="1"/>
    </xf>
    <xf numFmtId="0" fontId="16" fillId="3" borderId="2" xfId="1" applyFont="1" applyFill="1" applyBorder="1" applyAlignment="1">
      <alignment horizontal="right" vertical="center" wrapText="1"/>
    </xf>
    <xf numFmtId="0" fontId="27" fillId="0" borderId="2" xfId="1" applyFont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13" fillId="2" borderId="7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0" fontId="11" fillId="2" borderId="6" xfId="0" applyFont="1" applyFill="1" applyBorder="1" applyAlignment="1">
      <alignment horizontal="center" vertical="center" wrapText="1"/>
    </xf>
    <xf numFmtId="0" fontId="11" fillId="2" borderId="5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 wrapText="1"/>
    </xf>
    <xf numFmtId="0" fontId="4" fillId="2" borderId="0" xfId="1" applyFont="1" applyFill="1" applyAlignment="1">
      <alignment horizontal="left" vertical="center" wrapText="1"/>
    </xf>
    <xf numFmtId="0" fontId="4" fillId="0" borderId="0" xfId="1" applyFont="1" applyBorder="1" applyAlignment="1">
      <alignment horizontal="left" vertical="center" wrapText="1"/>
    </xf>
    <xf numFmtId="0" fontId="4" fillId="0" borderId="1" xfId="1" applyFont="1" applyBorder="1" applyAlignment="1">
      <alignment horizontal="center" vertical="center"/>
    </xf>
    <xf numFmtId="0" fontId="4" fillId="0" borderId="5" xfId="1" applyFont="1" applyBorder="1" applyAlignment="1">
      <alignment horizontal="center" vertical="center"/>
    </xf>
    <xf numFmtId="0" fontId="12" fillId="0" borderId="1" xfId="1" applyFont="1" applyBorder="1" applyAlignment="1">
      <alignment horizontal="left" vertical="center" wrapText="1"/>
    </xf>
    <xf numFmtId="0" fontId="11" fillId="0" borderId="2" xfId="1" applyFont="1" applyFill="1" applyBorder="1" applyAlignment="1">
      <alignment horizontal="center" vertical="center" wrapText="1"/>
    </xf>
    <xf numFmtId="0" fontId="4" fillId="0" borderId="0" xfId="0" applyFont="1" applyAlignment="1">
      <alignment horizontal="right" vertical="center"/>
    </xf>
    <xf numFmtId="0" fontId="4" fillId="0" borderId="0" xfId="1" applyFont="1" applyAlignment="1">
      <alignment horizontal="center" vertical="center" wrapText="1"/>
    </xf>
    <xf numFmtId="0" fontId="11" fillId="0" borderId="0" xfId="0" applyFont="1" applyAlignment="1">
      <alignment horizontal="left" wrapText="1"/>
    </xf>
    <xf numFmtId="0" fontId="4" fillId="2" borderId="5" xfId="1" applyFont="1" applyFill="1" applyBorder="1" applyAlignment="1">
      <alignment horizontal="center" vertical="center"/>
    </xf>
    <xf numFmtId="0" fontId="8" fillId="0" borderId="0" xfId="1" applyFont="1" applyAlignment="1">
      <alignment horizontal="center" vertical="center" wrapText="1"/>
    </xf>
    <xf numFmtId="0" fontId="13" fillId="0" borderId="2" xfId="1" applyFont="1" applyFill="1" applyBorder="1" applyAlignment="1">
      <alignment horizontal="center" vertical="center" wrapText="1"/>
    </xf>
    <xf numFmtId="10" fontId="4" fillId="0" borderId="8" xfId="1" applyNumberFormat="1" applyFont="1" applyBorder="1" applyAlignment="1">
      <alignment horizontal="center" vertical="center"/>
    </xf>
    <xf numFmtId="0" fontId="28" fillId="0" borderId="2" xfId="1" applyFont="1" applyBorder="1" applyAlignment="1">
      <alignment horizontal="right" vertical="center" wrapText="1"/>
    </xf>
    <xf numFmtId="49" fontId="9" fillId="0" borderId="0" xfId="2" applyNumberFormat="1" applyFont="1" applyAlignment="1">
      <alignment horizontal="left" vertical="center" wrapText="1"/>
    </xf>
    <xf numFmtId="0" fontId="11" fillId="0" borderId="0" xfId="0" applyFont="1" applyAlignment="1">
      <alignment horizontal="right" vertical="center"/>
    </xf>
    <xf numFmtId="0" fontId="22" fillId="0" borderId="6" xfId="25" applyFont="1" applyFill="1" applyBorder="1" applyAlignment="1">
      <alignment horizontal="left"/>
    </xf>
    <xf numFmtId="0" fontId="22" fillId="0" borderId="5" xfId="25" applyFont="1" applyFill="1" applyBorder="1" applyAlignment="1">
      <alignment horizontal="left"/>
    </xf>
    <xf numFmtId="0" fontId="22" fillId="0" borderId="4" xfId="25" applyFont="1" applyFill="1" applyBorder="1" applyAlignment="1">
      <alignment horizontal="left"/>
    </xf>
    <xf numFmtId="0" fontId="22" fillId="6" borderId="6" xfId="25" applyFont="1" applyFill="1" applyBorder="1" applyAlignment="1">
      <alignment horizontal="center"/>
    </xf>
    <xf numFmtId="0" fontId="22" fillId="6" borderId="5" xfId="25" applyFont="1" applyFill="1" applyBorder="1" applyAlignment="1">
      <alignment horizontal="center"/>
    </xf>
    <xf numFmtId="0" fontId="22" fillId="6" borderId="4" xfId="25" applyFont="1" applyFill="1" applyBorder="1" applyAlignment="1">
      <alignment horizontal="center"/>
    </xf>
    <xf numFmtId="0" fontId="22" fillId="7" borderId="6" xfId="25" applyFont="1" applyFill="1" applyBorder="1" applyAlignment="1">
      <alignment horizontal="center" wrapText="1"/>
    </xf>
    <xf numFmtId="0" fontId="22" fillId="7" borderId="5" xfId="25" applyFont="1" applyFill="1" applyBorder="1" applyAlignment="1">
      <alignment horizontal="center" wrapText="1"/>
    </xf>
    <xf numFmtId="0" fontId="22" fillId="7" borderId="4" xfId="25" applyFont="1" applyFill="1" applyBorder="1" applyAlignment="1">
      <alignment horizontal="center" wrapText="1"/>
    </xf>
    <xf numFmtId="0" fontId="11" fillId="0" borderId="0" xfId="54" applyFont="1" applyAlignment="1">
      <alignment horizontal="left" wrapText="1"/>
    </xf>
    <xf numFmtId="0" fontId="16" fillId="0" borderId="0" xfId="25" applyNumberFormat="1" applyFont="1" applyFill="1" applyBorder="1" applyAlignment="1">
      <alignment horizontal="center" vertical="center" wrapText="1"/>
    </xf>
    <xf numFmtId="0" fontId="16" fillId="0" borderId="0" xfId="25" applyFont="1" applyFill="1" applyBorder="1" applyAlignment="1">
      <alignment horizontal="center"/>
    </xf>
    <xf numFmtId="0" fontId="21" fillId="0" borderId="0" xfId="25" applyNumberFormat="1" applyFont="1" applyFill="1" applyBorder="1" applyAlignment="1">
      <alignment horizontal="center" vertical="center" wrapText="1"/>
    </xf>
    <xf numFmtId="0" fontId="11" fillId="0" borderId="0" xfId="54" applyFont="1" applyAlignment="1">
      <alignment horizontal="left" vertical="center" wrapText="1"/>
    </xf>
    <xf numFmtId="0" fontId="22" fillId="6" borderId="2" xfId="25" applyFont="1" applyFill="1" applyBorder="1" applyAlignment="1">
      <alignment horizontal="center"/>
    </xf>
    <xf numFmtId="0" fontId="22" fillId="7" borderId="2" xfId="25" applyFont="1" applyFill="1" applyBorder="1" applyAlignment="1">
      <alignment horizontal="center"/>
    </xf>
    <xf numFmtId="0" fontId="11" fillId="0" borderId="0" xfId="0" applyFont="1" applyAlignment="1"/>
    <xf numFmtId="0" fontId="11" fillId="0" borderId="0" xfId="0" applyNumberFormat="1" applyFont="1" applyBorder="1" applyAlignment="1">
      <alignment horizontal="left"/>
    </xf>
    <xf numFmtId="0" fontId="11" fillId="0" borderId="0" xfId="0" applyFont="1" applyAlignment="1">
      <alignment vertical="center"/>
    </xf>
    <xf numFmtId="0" fontId="3" fillId="0" borderId="0" xfId="25" applyFont="1"/>
    <xf numFmtId="0" fontId="21" fillId="0" borderId="0" xfId="0" applyFont="1" applyAlignment="1">
      <alignment horizontal="left"/>
    </xf>
    <xf numFmtId="0" fontId="13" fillId="0" borderId="0" xfId="0" applyFont="1" applyAlignment="1"/>
    <xf numFmtId="0" fontId="21" fillId="0" borderId="0" xfId="0" applyFont="1" applyBorder="1" applyAlignment="1">
      <alignment vertical="center"/>
    </xf>
    <xf numFmtId="0" fontId="3" fillId="0" borderId="2" xfId="25" applyFont="1" applyBorder="1"/>
    <xf numFmtId="0" fontId="3" fillId="2" borderId="6" xfId="25" applyFont="1" applyFill="1" applyBorder="1"/>
    <xf numFmtId="0" fontId="29" fillId="0" borderId="0" xfId="25" applyFont="1" applyFill="1" applyBorder="1"/>
    <xf numFmtId="0" fontId="29" fillId="0" borderId="0" xfId="25" applyFont="1" applyFill="1" applyBorder="1" applyAlignment="1">
      <alignment horizontal="left"/>
    </xf>
    <xf numFmtId="171" fontId="3" fillId="0" borderId="0" xfId="25" applyNumberFormat="1" applyFont="1"/>
  </cellXfs>
  <cellStyles count="55">
    <cellStyle name="_2003_08_Телеотключение" xfId="4"/>
    <cellStyle name="_2ZM01!" xfId="5"/>
    <cellStyle name="_3g802!" xfId="6"/>
    <cellStyle name="_AQ_0109" xfId="7"/>
    <cellStyle name="_SIBRON-#7163-v1-Протокол_дог_цены__смета_№1(проект)_специф_оборудования" xfId="8"/>
    <cellStyle name="_ГЭС спецификация" xfId="9"/>
    <cellStyle name="_Как пример промежуточная ведомость" xfId="10"/>
    <cellStyle name="_Книга1" xfId="11"/>
    <cellStyle name="_объектные сводная сметы ВЭС2" xfId="12"/>
    <cellStyle name="_пример заполнения для расчета коэф" xfId="13"/>
    <cellStyle name="_Расчет конкурсной цены по ОРУ 110кВ Замена масляных выключателей на элегазовые10,11,13  утв-ый вариант" xfId="14"/>
    <cellStyle name="_смета ИТ2" xfId="15"/>
    <cellStyle name="_Телеотключение" xfId="16"/>
    <cellStyle name="Normal_# Project Landata Price List Q1 2005 New" xfId="17"/>
    <cellStyle name="normбlnн_MDRC's" xfId="18"/>
    <cellStyle name="Денежный 2" xfId="19"/>
    <cellStyle name="Денежный 3" xfId="20"/>
    <cellStyle name="Денежный 4" xfId="21"/>
    <cellStyle name="Итоги" xfId="22"/>
    <cellStyle name="ЛокСмета" xfId="23"/>
    <cellStyle name="Обычный" xfId="0" builtinId="0"/>
    <cellStyle name="Обычный 2" xfId="24"/>
    <cellStyle name="Обычный 2 2" xfId="2"/>
    <cellStyle name="Обычный 2 2 3" xfId="25"/>
    <cellStyle name="Обычный 3" xfId="26"/>
    <cellStyle name="Обычный 4" xfId="27"/>
    <cellStyle name="Обычный 4 2" xfId="28"/>
    <cellStyle name="Обычный 4 2 2" xfId="29"/>
    <cellStyle name="Обычный 4 2 2 2" xfId="30"/>
    <cellStyle name="Обычный 4 2 2 2 2" xfId="31"/>
    <cellStyle name="Обычный 4 2 2 3" xfId="32"/>
    <cellStyle name="Обычный 4 2 3" xfId="33"/>
    <cellStyle name="Обычный 4 2 3 2" xfId="34"/>
    <cellStyle name="Обычный 4 2 4" xfId="35"/>
    <cellStyle name="Обычный 4 3" xfId="36"/>
    <cellStyle name="Обычный 4 3 2" xfId="37"/>
    <cellStyle name="Обычный 4 3 2 2" xfId="38"/>
    <cellStyle name="Обычный 4 3 3" xfId="39"/>
    <cellStyle name="Обычный 4 4" xfId="40"/>
    <cellStyle name="Обычный 4 4 2" xfId="41"/>
    <cellStyle name="Обычный 4 5" xfId="42"/>
    <cellStyle name="Обычный 5" xfId="43"/>
    <cellStyle name="Обычный 6" xfId="1"/>
    <cellStyle name="Обычный 6 2" xfId="44"/>
    <cellStyle name="Обычный 6 2 2" xfId="45"/>
    <cellStyle name="Обычный 6 2 2 2" xfId="54"/>
    <cellStyle name="Стиль 1" xfId="46"/>
    <cellStyle name="Титул" xfId="47"/>
    <cellStyle name="Финансовый 2" xfId="48"/>
    <cellStyle name="Финансовый 3" xfId="49"/>
    <cellStyle name="Финансовый 4" xfId="3"/>
    <cellStyle name="Финансовый 5" xfId="50"/>
    <cellStyle name="Финансовый 6" xfId="51"/>
    <cellStyle name="Финансовый 7" xfId="52"/>
    <cellStyle name="Хвост" xfId="5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externalLink" Target="externalLinks/externalLink5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3.xml"/><Relationship Id="rId10" Type="http://schemas.openxmlformats.org/officeDocument/2006/relationships/theme" Target="theme/theme1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~1/burn/LOCALS~1/Temp/Rar$DI00.172/AQ_0109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ep-server\&#1044;&#1086;&#1075;&#1086;&#1074;&#1086;&#1088;&#1085;&#1086;&#1081;%20&#1073;&#1083;&#1086;&#1082;\DOCUME~1\burn\LOCALS~1\Temp\Rar$DI00.172\AQ_0109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VBond/&#1052;&#1086;&#1080;%20&#1076;&#1086;&#1082;&#1091;&#1084;&#1077;&#1085;&#1090;&#1099;/&#1055;&#1088;&#1086;&#1077;&#1082;&#1090;&#1099;/Energo/II&#1101;&#1090;&#1072;&#1087;/&#1041;&#1040;&#1041;&#1050;&#1048;/&#1040;&#1057;&#1059;_&#1048;_7_Z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ep-server\&#1044;&#1086;&#1075;&#1086;&#1074;&#1086;&#1088;&#1085;&#1086;&#1081;%20&#1073;&#1083;&#1086;&#1082;\Documents%20and%20Settings\VBond\&#1052;&#1086;&#1080;%20&#1076;&#1086;&#1082;&#1091;&#1084;&#1077;&#1085;&#1090;&#1099;\&#1055;&#1088;&#1086;&#1077;&#1082;&#1090;&#1099;\Energo\II&#1101;&#1090;&#1072;&#1087;\&#1041;&#1040;&#1041;&#1050;&#1048;\&#1040;&#1057;&#1059;_&#1048;_7_Z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~1/voronina/LOCALS~1/Temp/bat/322254B0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ep-server\&#1044;&#1086;&#1075;&#1086;&#1074;&#1086;&#1088;&#1085;&#1086;&#1081;%20&#1073;&#1083;&#1086;&#1082;\DOCUME~1\voronina\LOCALS~1\Temp\bat\322254B0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psilon\home\sokolova\2009&#1075;\&#1044;&#1054;&#1043;&#1054;&#1042;&#1054;&#1056;&#1040;\&#1048;&#1088;&#1082;&#1091;&#1090;&#1089;&#1082;&#1101;&#1085;&#1077;&#1088;&#1075;&#1086;\&#1052;&#1086;&#1076;&#1077;&#1088;&#1085;&#1080;&#1079;&#1072;&#1094;&#1080;&#1103;%20&#1057;&#1055;&#1044;%20&#1058;&#1052;\&#1048;&#1044;\&#1057;&#1087;&#1077;&#1082;&#107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Информационный лист "/>
      <sheetName val="ПК Аквариус"/>
      <sheetName val="Серверы"/>
      <sheetName val="Опции"/>
      <sheetName val="Домашние ПК"/>
      <sheetName val="Мониторы"/>
      <sheetName val="Ноутбуки"/>
      <sheetName val="СХД"/>
      <sheetName val="Тонкие клиенты"/>
      <sheetName val="AquaCart"/>
      <sheetName val="Спецпредложения серверы и СХД"/>
      <sheetName val="Офис из коробки"/>
      <sheetName val="AquaMed"/>
      <sheetName val="Гарантия On-Site"/>
      <sheetName val="лист2"/>
    </sheetNames>
    <sheetDataSet>
      <sheetData sheetId="0" refreshError="1"/>
      <sheetData sheetId="1" refreshError="1"/>
      <sheetData sheetId="2" refreshError="1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Информационный лист "/>
      <sheetName val="ПК Аквариус"/>
      <sheetName val="Серверы"/>
      <sheetName val="Опции"/>
      <sheetName val="Домашние ПК"/>
      <sheetName val="Мониторы"/>
      <sheetName val="Ноутбуки"/>
      <sheetName val="СХД"/>
      <sheetName val="Тонкие клиенты"/>
      <sheetName val="AquaCart"/>
      <sheetName val="Спецпредложения серверы и СХД"/>
      <sheetName val="Офис из коробки"/>
      <sheetName val="AquaMed"/>
      <sheetName val="Гарантия On-Site"/>
      <sheetName val="лист2"/>
    </sheetNames>
    <sheetDataSet>
      <sheetData sheetId="0" refreshError="1"/>
      <sheetData sheetId="1" refreshError="1"/>
      <sheetData sheetId="2" refreshError="1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ШАСУ1"/>
      <sheetName val="ШАСУ2"/>
      <sheetName val="ШАСУ3"/>
      <sheetName val="АРМ_АСУИО"/>
      <sheetName val="Клиеты_АСУИО"/>
      <sheetName val="ПО"/>
      <sheetName val="AD7"/>
      <sheetName val="AD8"/>
      <sheetName val="AD9"/>
      <sheetName val="AD10"/>
      <sheetName val="AD11"/>
      <sheetName val="AD12"/>
      <sheetName val="AD13"/>
      <sheetName val="AD14"/>
      <sheetName val="AD15"/>
      <sheetName val="Rittal"/>
      <sheetName val="ЩУ-ТУ2"/>
      <sheetName val="ЩУ-П1"/>
      <sheetName val="ЩУ-П2"/>
      <sheetName val="ЩУ-П3"/>
      <sheetName val="ЩУ-В3"/>
      <sheetName val="ЩУ-В"/>
      <sheetName val="ЩУ-Ч1"/>
      <sheetName val="ЩУ-Ч2"/>
      <sheetName val="ЩУ-СКф.н"/>
      <sheetName val="ЩУ-СКп.н"/>
      <sheetName val="ЩУ-ДУ1"/>
      <sheetName val="ЩУ-ДУ3"/>
      <sheetName val="ЩУ-ДУ4"/>
      <sheetName val="МодIоч1"/>
      <sheetName val="МодIоч2"/>
      <sheetName val="Кабели"/>
      <sheetName val="ЗИП"/>
      <sheetName val="Щиты"/>
      <sheetName val="Заказ S"/>
      <sheetName val="заказ R"/>
      <sheetName val="АВВ_1"/>
      <sheetName val="АВВ_2"/>
      <sheetName val="Лист3"/>
    </sheetNames>
    <sheetDataSet>
      <sheetData sheetId="0"/>
      <sheetData sheetId="1"/>
      <sheetData sheetId="2"/>
      <sheetData sheetId="3"/>
      <sheetData sheetId="4" refreshError="1">
        <row r="2">
          <cell r="C2">
            <v>1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ШАСУ1"/>
      <sheetName val="ШАСУ2"/>
      <sheetName val="ШАСУ3"/>
      <sheetName val="АРМ_АСУИО"/>
      <sheetName val="Клиеты_АСУИО"/>
      <sheetName val="ПО"/>
      <sheetName val="AD7"/>
      <sheetName val="AD8"/>
      <sheetName val="AD9"/>
      <sheetName val="AD10"/>
      <sheetName val="AD11"/>
      <sheetName val="AD12"/>
      <sheetName val="AD13"/>
      <sheetName val="AD14"/>
      <sheetName val="AD15"/>
      <sheetName val="Rittal"/>
      <sheetName val="ЩУ-ТУ2"/>
      <sheetName val="ЩУ-П1"/>
      <sheetName val="ЩУ-П2"/>
      <sheetName val="ЩУ-П3"/>
      <sheetName val="ЩУ-В3"/>
      <sheetName val="ЩУ-В"/>
      <sheetName val="ЩУ-Ч1"/>
      <sheetName val="ЩУ-Ч2"/>
      <sheetName val="ЩУ-СКф.н"/>
      <sheetName val="ЩУ-СКп.н"/>
      <sheetName val="ЩУ-ДУ1"/>
      <sheetName val="ЩУ-ДУ3"/>
      <sheetName val="ЩУ-ДУ4"/>
      <sheetName val="МодIоч1"/>
      <sheetName val="МодIоч2"/>
      <sheetName val="Кабели"/>
      <sheetName val="ЗИП"/>
      <sheetName val="Щиты"/>
      <sheetName val="Заказ S"/>
      <sheetName val="заказ R"/>
      <sheetName val="АВВ_1"/>
      <sheetName val="АВВ_2"/>
      <sheetName val="Лист3"/>
    </sheetNames>
    <sheetDataSet>
      <sheetData sheetId="0"/>
      <sheetData sheetId="1"/>
      <sheetData sheetId="2"/>
      <sheetData sheetId="3"/>
      <sheetData sheetId="4">
        <row r="2">
          <cell r="C2">
            <v>1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бота"/>
      <sheetName val="Оборудование"/>
      <sheetName val="Итого"/>
    </sheetNames>
    <sheetDataSet>
      <sheetData sheetId="0"/>
      <sheetData sheetId="1"/>
      <sheetData sheetId="2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бота"/>
      <sheetName val="Оборудование"/>
      <sheetName val="Итого"/>
    </sheetNames>
    <sheetDataSet>
      <sheetData sheetId="0"/>
      <sheetData sheetId="1"/>
      <sheetData sheetId="2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кл. ИД"/>
      <sheetName val="ИД (2)"/>
      <sheetName val="искл. ИД (2)"/>
      <sheetName val="ИД (3)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R94"/>
  <sheetViews>
    <sheetView view="pageBreakPreview" zoomScale="80" zoomScaleNormal="75" zoomScaleSheetLayoutView="80" workbookViewId="0">
      <selection sqref="A1:K8"/>
    </sheetView>
  </sheetViews>
  <sheetFormatPr defaultColWidth="9.140625" defaultRowHeight="15.75" x14ac:dyDescent="0.2"/>
  <cols>
    <col min="1" max="1" width="5.5703125" style="1" customWidth="1"/>
    <col min="2" max="2" width="29.42578125" style="1" customWidth="1"/>
    <col min="3" max="3" width="13.5703125" style="1" customWidth="1"/>
    <col min="4" max="4" width="12.7109375" style="1" customWidth="1"/>
    <col min="5" max="5" width="12.5703125" style="1" customWidth="1"/>
    <col min="6" max="6" width="11.7109375" style="2" customWidth="1"/>
    <col min="7" max="7" width="12.5703125" style="1" customWidth="1"/>
    <col min="8" max="8" width="16" style="1" customWidth="1"/>
    <col min="9" max="9" width="14.5703125" style="1" customWidth="1"/>
    <col min="10" max="10" width="15.140625" style="1" customWidth="1"/>
    <col min="11" max="11" width="11.5703125" style="1" customWidth="1"/>
    <col min="12" max="12" width="11.7109375" style="1" hidden="1" customWidth="1"/>
    <col min="13" max="13" width="10.42578125" style="1" hidden="1" customWidth="1"/>
    <col min="14" max="15" width="9.140625" style="1" hidden="1" customWidth="1"/>
    <col min="16" max="16384" width="9.140625" style="1"/>
  </cols>
  <sheetData>
    <row r="1" spans="1:18" ht="18.75" x14ac:dyDescent="0.2">
      <c r="A1" s="150" t="s">
        <v>132</v>
      </c>
      <c r="B1" s="150"/>
      <c r="C1" s="150"/>
      <c r="D1" s="150"/>
      <c r="E1" s="150"/>
      <c r="F1" s="150"/>
      <c r="G1" s="150"/>
      <c r="H1" s="150"/>
      <c r="I1" s="150"/>
      <c r="J1" s="150"/>
      <c r="K1" s="150"/>
      <c r="L1" s="59"/>
      <c r="M1" s="59"/>
      <c r="N1" s="59"/>
      <c r="O1" s="59"/>
      <c r="P1" s="59"/>
      <c r="Q1" s="59"/>
    </row>
    <row r="2" spans="1:18" ht="18.75" x14ac:dyDescent="0.2">
      <c r="A2" s="7"/>
      <c r="B2" s="7"/>
      <c r="C2" s="7"/>
      <c r="D2" s="7"/>
      <c r="E2" s="7"/>
      <c r="F2" s="84"/>
      <c r="G2" s="7"/>
      <c r="H2" s="7"/>
      <c r="I2" s="7"/>
      <c r="J2" s="7"/>
      <c r="K2" s="7"/>
      <c r="L2" s="58"/>
      <c r="M2" s="58"/>
      <c r="N2" s="58"/>
      <c r="O2" s="58"/>
      <c r="P2" s="58"/>
      <c r="Q2" s="58"/>
    </row>
    <row r="3" spans="1:18" ht="18.75" x14ac:dyDescent="0.3">
      <c r="A3" s="85" t="s">
        <v>125</v>
      </c>
      <c r="B3" s="7"/>
      <c r="C3" s="7"/>
      <c r="D3" s="7"/>
      <c r="E3" s="7"/>
      <c r="F3" s="84"/>
      <c r="G3" s="7"/>
      <c r="H3" s="86" t="s">
        <v>126</v>
      </c>
      <c r="I3" s="7"/>
      <c r="J3" s="7"/>
      <c r="K3" s="87"/>
      <c r="L3" s="60"/>
      <c r="M3" s="60"/>
      <c r="N3" s="60"/>
      <c r="O3" s="60"/>
      <c r="P3" s="60"/>
      <c r="Q3" s="60"/>
    </row>
    <row r="4" spans="1:18" ht="18.75" x14ac:dyDescent="0.3">
      <c r="A4" s="85" t="s">
        <v>127</v>
      </c>
      <c r="B4" s="7"/>
      <c r="C4" s="7"/>
      <c r="D4" s="7"/>
      <c r="E4" s="7"/>
      <c r="F4" s="84"/>
      <c r="G4" s="7"/>
      <c r="H4" s="88" t="s">
        <v>128</v>
      </c>
      <c r="I4" s="7"/>
      <c r="J4" s="7"/>
      <c r="K4" s="73"/>
      <c r="L4" s="61"/>
      <c r="M4" s="61"/>
      <c r="N4" s="61"/>
      <c r="O4" s="61"/>
      <c r="P4" s="61"/>
      <c r="Q4" s="61"/>
    </row>
    <row r="5" spans="1:18" ht="18.75" x14ac:dyDescent="0.3">
      <c r="A5" s="85" t="s">
        <v>133</v>
      </c>
      <c r="B5" s="7"/>
      <c r="C5" s="7"/>
      <c r="D5" s="7"/>
      <c r="E5" s="7"/>
      <c r="F5" s="84"/>
      <c r="G5" s="7"/>
      <c r="H5" s="86" t="s">
        <v>129</v>
      </c>
      <c r="I5" s="7"/>
      <c r="J5" s="7"/>
      <c r="K5" s="89"/>
      <c r="L5" s="62"/>
      <c r="M5" s="62"/>
      <c r="N5" s="62"/>
      <c r="O5" s="62"/>
      <c r="P5" s="62"/>
      <c r="Q5" s="62"/>
    </row>
    <row r="6" spans="1:18" ht="18.75" x14ac:dyDescent="0.3">
      <c r="A6" s="85"/>
      <c r="B6" s="7"/>
      <c r="C6" s="7"/>
      <c r="D6" s="7"/>
      <c r="E6" s="7"/>
      <c r="F6" s="84"/>
      <c r="G6" s="7"/>
      <c r="H6" s="86" t="s">
        <v>130</v>
      </c>
      <c r="I6" s="7"/>
      <c r="J6" s="7"/>
      <c r="K6" s="89"/>
      <c r="L6" s="62"/>
      <c r="M6" s="62"/>
      <c r="N6" s="62"/>
      <c r="O6" s="62"/>
      <c r="P6" s="62"/>
      <c r="Q6" s="62"/>
    </row>
    <row r="7" spans="1:18" ht="18.75" x14ac:dyDescent="0.3">
      <c r="A7" s="85"/>
      <c r="B7" s="7"/>
      <c r="C7" s="7"/>
      <c r="D7" s="7"/>
      <c r="E7" s="7"/>
      <c r="F7" s="84"/>
      <c r="G7" s="7"/>
      <c r="H7" s="86"/>
      <c r="I7" s="7"/>
      <c r="J7" s="7"/>
      <c r="K7" s="89"/>
      <c r="L7" s="62"/>
      <c r="M7" s="62"/>
      <c r="N7" s="62"/>
      <c r="O7" s="62"/>
      <c r="P7" s="62"/>
      <c r="Q7" s="62"/>
      <c r="R7" s="41"/>
    </row>
    <row r="8" spans="1:18" ht="18.75" x14ac:dyDescent="0.3">
      <c r="A8" s="85" t="s">
        <v>134</v>
      </c>
      <c r="B8" s="7"/>
      <c r="C8" s="7"/>
      <c r="D8" s="7"/>
      <c r="E8" s="7"/>
      <c r="F8" s="84"/>
      <c r="G8" s="7"/>
      <c r="H8" s="86" t="s">
        <v>131</v>
      </c>
      <c r="I8" s="7"/>
      <c r="J8" s="7"/>
      <c r="K8" s="89"/>
      <c r="L8" s="62"/>
      <c r="M8" s="62"/>
      <c r="N8" s="62"/>
      <c r="O8" s="62"/>
      <c r="P8" s="62"/>
      <c r="Q8" s="62"/>
      <c r="R8" s="39"/>
    </row>
    <row r="9" spans="1:18" ht="17.25" customHeight="1" x14ac:dyDescent="0.2">
      <c r="A9" s="80"/>
      <c r="B9" s="80"/>
      <c r="C9" s="80"/>
      <c r="D9" s="80"/>
      <c r="E9" s="80"/>
      <c r="F9" s="81"/>
      <c r="G9" s="80"/>
      <c r="H9" s="80"/>
      <c r="I9" s="80"/>
      <c r="J9" s="39"/>
      <c r="K9" s="82"/>
      <c r="N9" s="40"/>
      <c r="P9" s="40"/>
      <c r="Q9" s="40"/>
      <c r="R9" s="40"/>
    </row>
    <row r="10" spans="1:18" x14ac:dyDescent="0.2">
      <c r="A10" s="80"/>
      <c r="B10" s="80"/>
      <c r="C10" s="80"/>
      <c r="D10" s="80"/>
      <c r="E10" s="80"/>
      <c r="F10" s="81"/>
      <c r="G10" s="80"/>
      <c r="H10" s="80"/>
      <c r="I10" s="80"/>
      <c r="J10" s="83"/>
      <c r="K10" s="80"/>
    </row>
    <row r="11" spans="1:18" ht="20.25" customHeight="1" x14ac:dyDescent="0.2">
      <c r="A11" s="154" t="s">
        <v>124</v>
      </c>
      <c r="B11" s="154"/>
      <c r="C11" s="154"/>
      <c r="D11" s="154"/>
      <c r="E11" s="154"/>
      <c r="F11" s="154"/>
      <c r="G11" s="154"/>
      <c r="H11" s="154"/>
      <c r="I11" s="154"/>
      <c r="J11" s="154"/>
      <c r="K11" s="154"/>
      <c r="L11" s="44"/>
      <c r="M11" s="44"/>
      <c r="N11" s="44"/>
      <c r="O11" s="44"/>
    </row>
    <row r="12" spans="1:18" x14ac:dyDescent="0.2">
      <c r="A12" s="151" t="s">
        <v>76</v>
      </c>
      <c r="B12" s="151"/>
      <c r="C12" s="151"/>
      <c r="D12" s="151"/>
      <c r="E12" s="151"/>
      <c r="F12" s="151"/>
      <c r="G12" s="151"/>
      <c r="H12" s="151"/>
      <c r="I12" s="151"/>
      <c r="J12" s="151"/>
      <c r="K12" s="151"/>
    </row>
    <row r="13" spans="1:18" ht="21.75" customHeight="1" x14ac:dyDescent="0.2">
      <c r="A13" s="154" t="s">
        <v>135</v>
      </c>
      <c r="B13" s="151"/>
      <c r="C13" s="151"/>
      <c r="D13" s="151"/>
      <c r="E13" s="151"/>
      <c r="F13" s="151"/>
      <c r="G13" s="151"/>
      <c r="H13" s="151"/>
      <c r="I13" s="151"/>
      <c r="J13" s="151"/>
      <c r="K13" s="151"/>
      <c r="L13" s="45"/>
      <c r="M13" s="45"/>
      <c r="N13" s="45"/>
      <c r="O13" s="45"/>
    </row>
    <row r="14" spans="1:18" x14ac:dyDescent="0.2">
      <c r="A14" s="37"/>
      <c r="B14" s="37"/>
      <c r="C14" s="37"/>
      <c r="D14" s="37"/>
      <c r="E14" s="37"/>
      <c r="F14" s="38"/>
      <c r="G14" s="37"/>
      <c r="H14" s="37"/>
      <c r="I14" s="37"/>
      <c r="J14" s="37"/>
      <c r="K14" s="37"/>
    </row>
    <row r="15" spans="1:18" x14ac:dyDescent="0.2">
      <c r="A15" s="144" t="s">
        <v>74</v>
      </c>
      <c r="B15" s="144"/>
      <c r="C15" s="144"/>
      <c r="D15" s="144"/>
      <c r="E15" s="144"/>
      <c r="F15" s="144"/>
      <c r="G15" s="144"/>
      <c r="H15" s="144"/>
      <c r="I15" s="144"/>
      <c r="J15" s="144"/>
      <c r="K15" s="144"/>
    </row>
    <row r="16" spans="1:18" x14ac:dyDescent="0.2">
      <c r="A16" s="36" t="s">
        <v>32</v>
      </c>
      <c r="B16" s="17"/>
      <c r="C16" s="17"/>
      <c r="D16" s="17"/>
      <c r="H16" s="36" t="s">
        <v>31</v>
      </c>
    </row>
    <row r="17" spans="1:16" ht="15" customHeight="1" x14ac:dyDescent="0.2">
      <c r="A17" s="145" t="s">
        <v>30</v>
      </c>
      <c r="B17" s="145"/>
      <c r="C17" s="146" t="s">
        <v>49</v>
      </c>
      <c r="D17" s="146"/>
      <c r="H17" s="34" t="s">
        <v>29</v>
      </c>
      <c r="K17" s="35">
        <v>1.4999999999999999E-2</v>
      </c>
    </row>
    <row r="18" spans="1:16" ht="15.75" customHeight="1" x14ac:dyDescent="0.2">
      <c r="A18" s="145" t="s">
        <v>28</v>
      </c>
      <c r="B18" s="145"/>
      <c r="C18" s="147" t="s">
        <v>50</v>
      </c>
      <c r="D18" s="147"/>
    </row>
    <row r="19" spans="1:16" ht="15.75" customHeight="1" x14ac:dyDescent="0.2">
      <c r="A19" s="145" t="s">
        <v>27</v>
      </c>
      <c r="B19" s="145"/>
      <c r="C19" s="153">
        <v>6.21</v>
      </c>
      <c r="D19" s="153"/>
    </row>
    <row r="20" spans="1:16" ht="18" customHeight="1" x14ac:dyDescent="0.2">
      <c r="A20" s="145" t="s">
        <v>26</v>
      </c>
      <c r="B20" s="145"/>
      <c r="C20" s="153">
        <v>4.83</v>
      </c>
      <c r="D20" s="153"/>
      <c r="E20" s="33"/>
      <c r="F20" s="33"/>
      <c r="G20" s="33"/>
      <c r="H20" s="32"/>
      <c r="I20" s="42"/>
      <c r="J20" s="33"/>
      <c r="K20" s="33"/>
    </row>
    <row r="21" spans="1:16" x14ac:dyDescent="0.2">
      <c r="A21" s="145" t="s">
        <v>122</v>
      </c>
      <c r="B21" s="145"/>
      <c r="C21" s="156" t="s">
        <v>121</v>
      </c>
      <c r="D21" s="156"/>
      <c r="E21" s="31"/>
      <c r="F21" s="31"/>
      <c r="G21" s="31"/>
      <c r="H21" s="32"/>
      <c r="I21" s="43"/>
      <c r="J21" s="31"/>
      <c r="K21" s="31"/>
    </row>
    <row r="22" spans="1:16" x14ac:dyDescent="0.2">
      <c r="A22" s="57"/>
      <c r="B22" s="57"/>
      <c r="C22" s="63"/>
      <c r="D22" s="63"/>
      <c r="E22" s="31"/>
      <c r="F22" s="31"/>
      <c r="G22" s="31"/>
      <c r="H22" s="32"/>
      <c r="I22" s="57"/>
      <c r="J22" s="31"/>
      <c r="K22" s="31"/>
    </row>
    <row r="23" spans="1:16" ht="15" customHeight="1" x14ac:dyDescent="0.2">
      <c r="A23" s="148" t="s">
        <v>123</v>
      </c>
      <c r="B23" s="148"/>
      <c r="C23" s="148"/>
      <c r="D23" s="148"/>
      <c r="E23" s="148"/>
      <c r="F23" s="148"/>
      <c r="G23" s="148"/>
      <c r="H23" s="148"/>
      <c r="I23" s="148"/>
      <c r="J23" s="148"/>
      <c r="K23" s="148"/>
    </row>
    <row r="24" spans="1:16" x14ac:dyDescent="0.2">
      <c r="A24" s="149" t="s">
        <v>25</v>
      </c>
      <c r="B24" s="149" t="s">
        <v>24</v>
      </c>
      <c r="C24" s="149" t="s">
        <v>23</v>
      </c>
      <c r="D24" s="149" t="s">
        <v>22</v>
      </c>
      <c r="E24" s="149"/>
      <c r="F24" s="149"/>
      <c r="G24" s="149"/>
      <c r="H24" s="149" t="s">
        <v>21</v>
      </c>
      <c r="I24" s="149"/>
      <c r="J24" s="149"/>
      <c r="K24" s="149"/>
      <c r="L24" s="138" t="s">
        <v>20</v>
      </c>
      <c r="M24" s="138"/>
      <c r="N24" s="138"/>
      <c r="O24" s="138"/>
    </row>
    <row r="25" spans="1:16" ht="15" customHeight="1" x14ac:dyDescent="0.2">
      <c r="A25" s="149"/>
      <c r="B25" s="149"/>
      <c r="C25" s="149"/>
      <c r="D25" s="149" t="s">
        <v>18</v>
      </c>
      <c r="E25" s="149" t="s">
        <v>19</v>
      </c>
      <c r="F25" s="149"/>
      <c r="G25" s="149"/>
      <c r="H25" s="155" t="s">
        <v>18</v>
      </c>
      <c r="I25" s="149"/>
      <c r="J25" s="149"/>
      <c r="K25" s="149"/>
      <c r="L25" s="139" t="s">
        <v>18</v>
      </c>
      <c r="M25" s="141" t="s">
        <v>17</v>
      </c>
      <c r="N25" s="142"/>
      <c r="O25" s="143"/>
    </row>
    <row r="26" spans="1:16" ht="60" x14ac:dyDescent="0.2">
      <c r="A26" s="149"/>
      <c r="B26" s="149"/>
      <c r="C26" s="149"/>
      <c r="D26" s="149"/>
      <c r="E26" s="90" t="s">
        <v>4</v>
      </c>
      <c r="F26" s="90" t="s">
        <v>16</v>
      </c>
      <c r="G26" s="90" t="s">
        <v>12</v>
      </c>
      <c r="H26" s="155"/>
      <c r="I26" s="90" t="s">
        <v>13</v>
      </c>
      <c r="J26" s="90" t="s">
        <v>15</v>
      </c>
      <c r="K26" s="91" t="s">
        <v>14</v>
      </c>
      <c r="L26" s="140"/>
      <c r="M26" s="30" t="s">
        <v>13</v>
      </c>
      <c r="N26" s="30" t="s">
        <v>12</v>
      </c>
      <c r="O26" s="30" t="s">
        <v>11</v>
      </c>
    </row>
    <row r="27" spans="1:16" ht="15.75" customHeight="1" x14ac:dyDescent="0.2">
      <c r="A27" s="92">
        <v>1</v>
      </c>
      <c r="B27" s="92">
        <v>2</v>
      </c>
      <c r="C27" s="92">
        <v>3</v>
      </c>
      <c r="D27" s="92">
        <v>4</v>
      </c>
      <c r="E27" s="92">
        <v>5</v>
      </c>
      <c r="F27" s="92">
        <v>6</v>
      </c>
      <c r="G27" s="92">
        <v>7</v>
      </c>
      <c r="H27" s="92">
        <v>8</v>
      </c>
      <c r="I27" s="92">
        <v>9</v>
      </c>
      <c r="J27" s="92">
        <v>10</v>
      </c>
      <c r="K27" s="92">
        <v>11</v>
      </c>
      <c r="L27" s="29">
        <v>12</v>
      </c>
      <c r="M27" s="29">
        <v>13</v>
      </c>
      <c r="N27" s="29">
        <v>14</v>
      </c>
      <c r="O27" s="29">
        <v>15</v>
      </c>
    </row>
    <row r="28" spans="1:16" s="27" customFormat="1" ht="15" customHeight="1" x14ac:dyDescent="0.2">
      <c r="A28" s="134" t="s">
        <v>10</v>
      </c>
      <c r="B28" s="134"/>
      <c r="C28" s="134"/>
      <c r="D28" s="90"/>
      <c r="E28" s="90"/>
      <c r="F28" s="90"/>
      <c r="G28" s="90"/>
      <c r="H28" s="90"/>
      <c r="I28" s="90"/>
      <c r="J28" s="90"/>
      <c r="K28" s="90"/>
      <c r="L28" s="26"/>
      <c r="M28" s="26"/>
      <c r="N28" s="26"/>
      <c r="O28" s="26"/>
    </row>
    <row r="29" spans="1:16" s="27" customFormat="1" ht="17.25" customHeight="1" x14ac:dyDescent="0.2">
      <c r="A29" s="93">
        <v>1</v>
      </c>
      <c r="B29" s="94" t="s">
        <v>48</v>
      </c>
      <c r="C29" s="95" t="s">
        <v>34</v>
      </c>
      <c r="D29" s="96">
        <v>39881</v>
      </c>
      <c r="E29" s="96"/>
      <c r="F29" s="96"/>
      <c r="G29" s="96"/>
      <c r="H29" s="96">
        <v>931946</v>
      </c>
      <c r="I29" s="96">
        <v>342</v>
      </c>
      <c r="J29" s="96"/>
      <c r="K29" s="96">
        <v>13773</v>
      </c>
      <c r="L29" s="26"/>
      <c r="M29" s="26"/>
      <c r="N29" s="26"/>
      <c r="O29" s="26"/>
      <c r="P29" s="28">
        <f>K29/(H29-K29-J29)</f>
        <v>1.5000441093345154E-2</v>
      </c>
    </row>
    <row r="30" spans="1:16" s="27" customFormat="1" ht="30" x14ac:dyDescent="0.2">
      <c r="A30" s="93">
        <v>2</v>
      </c>
      <c r="B30" s="94" t="s">
        <v>57</v>
      </c>
      <c r="C30" s="95" t="s">
        <v>35</v>
      </c>
      <c r="D30" s="96">
        <v>17938</v>
      </c>
      <c r="E30" s="96"/>
      <c r="F30" s="96">
        <v>16118</v>
      </c>
      <c r="G30" s="96"/>
      <c r="H30" s="96">
        <v>29111</v>
      </c>
      <c r="I30" s="96">
        <v>3332</v>
      </c>
      <c r="J30" s="96"/>
      <c r="K30" s="96">
        <v>430</v>
      </c>
      <c r="L30" s="26"/>
      <c r="M30" s="26"/>
      <c r="N30" s="26"/>
      <c r="O30" s="26"/>
      <c r="P30" s="28">
        <f>K30/(H30-K30-J30)</f>
        <v>1.4992503748125937E-2</v>
      </c>
    </row>
    <row r="31" spans="1:16" s="27" customFormat="1" ht="45" x14ac:dyDescent="0.2">
      <c r="A31" s="93">
        <v>3</v>
      </c>
      <c r="B31" s="94" t="s">
        <v>58</v>
      </c>
      <c r="C31" s="95" t="s">
        <v>36</v>
      </c>
      <c r="D31" s="96">
        <v>255918</v>
      </c>
      <c r="E31" s="96"/>
      <c r="F31" s="96">
        <v>241233</v>
      </c>
      <c r="G31" s="96"/>
      <c r="H31" s="96">
        <v>206721</v>
      </c>
      <c r="I31" s="96">
        <v>34022</v>
      </c>
      <c r="J31" s="96"/>
      <c r="K31" s="96">
        <v>3055</v>
      </c>
      <c r="L31" s="26"/>
      <c r="M31" s="26"/>
      <c r="N31" s="26"/>
      <c r="O31" s="26"/>
      <c r="P31" s="28">
        <f t="shared" ref="P31:P38" si="0">K31/(H31-K31-J31)</f>
        <v>1.5000049099997054E-2</v>
      </c>
    </row>
    <row r="32" spans="1:16" s="27" customFormat="1" ht="60" x14ac:dyDescent="0.2">
      <c r="A32" s="93">
        <v>4</v>
      </c>
      <c r="B32" s="94" t="s">
        <v>59</v>
      </c>
      <c r="C32" s="95" t="s">
        <v>37</v>
      </c>
      <c r="D32" s="96">
        <v>791565</v>
      </c>
      <c r="E32" s="96"/>
      <c r="F32" s="96">
        <v>770235</v>
      </c>
      <c r="G32" s="96"/>
      <c r="H32" s="96">
        <v>226712</v>
      </c>
      <c r="I32" s="96">
        <v>86019</v>
      </c>
      <c r="J32" s="96"/>
      <c r="K32" s="96">
        <v>3350</v>
      </c>
      <c r="L32" s="26"/>
      <c r="M32" s="26"/>
      <c r="N32" s="26"/>
      <c r="O32" s="26"/>
      <c r="P32" s="28">
        <f t="shared" si="0"/>
        <v>1.4998074873971401E-2</v>
      </c>
    </row>
    <row r="33" spans="1:16" s="27" customFormat="1" ht="60" x14ac:dyDescent="0.2">
      <c r="A33" s="93">
        <v>5</v>
      </c>
      <c r="B33" s="94" t="s">
        <v>60</v>
      </c>
      <c r="C33" s="95" t="s">
        <v>38</v>
      </c>
      <c r="D33" s="96">
        <v>271366</v>
      </c>
      <c r="E33" s="96"/>
      <c r="F33" s="96">
        <v>263261</v>
      </c>
      <c r="G33" s="96"/>
      <c r="H33" s="96">
        <v>131097</v>
      </c>
      <c r="I33" s="96">
        <v>20134</v>
      </c>
      <c r="J33" s="96"/>
      <c r="K33" s="96">
        <v>1937</v>
      </c>
      <c r="L33" s="26"/>
      <c r="M33" s="26"/>
      <c r="N33" s="26"/>
      <c r="O33" s="26"/>
      <c r="P33" s="28">
        <f t="shared" si="0"/>
        <v>1.4996903065964694E-2</v>
      </c>
    </row>
    <row r="34" spans="1:16" s="27" customFormat="1" ht="31.5" customHeight="1" x14ac:dyDescent="0.2">
      <c r="A34" s="93">
        <v>6</v>
      </c>
      <c r="B34" s="94" t="s">
        <v>61</v>
      </c>
      <c r="C34" s="95" t="s">
        <v>39</v>
      </c>
      <c r="D34" s="96">
        <v>1388672</v>
      </c>
      <c r="E34" s="96"/>
      <c r="F34" s="96">
        <v>1375451</v>
      </c>
      <c r="G34" s="96"/>
      <c r="H34" s="96">
        <v>218846</v>
      </c>
      <c r="I34" s="96">
        <v>29048</v>
      </c>
      <c r="J34" s="96"/>
      <c r="K34" s="96">
        <v>3234</v>
      </c>
      <c r="L34" s="26"/>
      <c r="M34" s="26"/>
      <c r="N34" s="26"/>
      <c r="O34" s="26"/>
      <c r="P34" s="28">
        <f t="shared" si="0"/>
        <v>1.4999165167059347E-2</v>
      </c>
    </row>
    <row r="35" spans="1:16" s="27" customFormat="1" ht="15" customHeight="1" x14ac:dyDescent="0.2">
      <c r="A35" s="93">
        <v>7</v>
      </c>
      <c r="B35" s="94" t="s">
        <v>62</v>
      </c>
      <c r="C35" s="95" t="s">
        <v>51</v>
      </c>
      <c r="D35" s="96">
        <v>134260</v>
      </c>
      <c r="E35" s="96"/>
      <c r="F35" s="96">
        <v>131989</v>
      </c>
      <c r="G35" s="96"/>
      <c r="H35" s="96">
        <v>36999</v>
      </c>
      <c r="I35" s="96">
        <v>5510</v>
      </c>
      <c r="J35" s="96"/>
      <c r="K35" s="96">
        <v>547</v>
      </c>
      <c r="L35" s="26"/>
      <c r="M35" s="26"/>
      <c r="N35" s="26"/>
      <c r="O35" s="26"/>
      <c r="P35" s="28">
        <f t="shared" si="0"/>
        <v>1.5006035334138045E-2</v>
      </c>
    </row>
    <row r="36" spans="1:16" s="27" customFormat="1" ht="30" x14ac:dyDescent="0.2">
      <c r="A36" s="93">
        <v>8</v>
      </c>
      <c r="B36" s="94" t="s">
        <v>63</v>
      </c>
      <c r="C36" s="95" t="s">
        <v>52</v>
      </c>
      <c r="D36" s="96">
        <v>184887</v>
      </c>
      <c r="E36" s="96"/>
      <c r="F36" s="96">
        <v>182323</v>
      </c>
      <c r="G36" s="96"/>
      <c r="H36" s="96">
        <v>49680</v>
      </c>
      <c r="I36" s="96">
        <v>2519</v>
      </c>
      <c r="J36" s="96"/>
      <c r="K36" s="96">
        <v>734</v>
      </c>
      <c r="L36" s="26"/>
      <c r="M36" s="26"/>
      <c r="N36" s="26"/>
      <c r="O36" s="26"/>
      <c r="P36" s="28">
        <f t="shared" si="0"/>
        <v>1.4996118171045642E-2</v>
      </c>
    </row>
    <row r="37" spans="1:16" s="27" customFormat="1" ht="45" x14ac:dyDescent="0.2">
      <c r="A37" s="93">
        <v>9</v>
      </c>
      <c r="B37" s="94" t="s">
        <v>64</v>
      </c>
      <c r="C37" s="95" t="s">
        <v>53</v>
      </c>
      <c r="D37" s="96">
        <v>730084</v>
      </c>
      <c r="E37" s="96"/>
      <c r="F37" s="96">
        <v>580376</v>
      </c>
      <c r="G37" s="96"/>
      <c r="H37" s="96">
        <v>1911045</v>
      </c>
      <c r="I37" s="96">
        <v>607746</v>
      </c>
      <c r="J37" s="96"/>
      <c r="K37" s="96">
        <v>28242</v>
      </c>
      <c r="L37" s="26"/>
      <c r="M37" s="26"/>
      <c r="N37" s="26"/>
      <c r="O37" s="26"/>
      <c r="P37" s="28">
        <f t="shared" si="0"/>
        <v>1.4999976099464468E-2</v>
      </c>
    </row>
    <row r="38" spans="1:16" s="27" customFormat="1" x14ac:dyDescent="0.2">
      <c r="A38" s="93">
        <v>10</v>
      </c>
      <c r="B38" s="94" t="s">
        <v>65</v>
      </c>
      <c r="C38" s="95" t="s">
        <v>55</v>
      </c>
      <c r="D38" s="96">
        <v>540369</v>
      </c>
      <c r="E38" s="96">
        <v>297358</v>
      </c>
      <c r="F38" s="96"/>
      <c r="G38" s="96"/>
      <c r="H38" s="96">
        <v>4642638</v>
      </c>
      <c r="I38" s="96">
        <v>356369</v>
      </c>
      <c r="J38" s="96"/>
      <c r="K38" s="96">
        <v>68610</v>
      </c>
      <c r="L38" s="26"/>
      <c r="M38" s="26"/>
      <c r="N38" s="26"/>
      <c r="O38" s="26"/>
      <c r="P38" s="28">
        <f t="shared" si="0"/>
        <v>1.4999908177212732E-2</v>
      </c>
    </row>
    <row r="39" spans="1:16" s="21" customFormat="1" x14ac:dyDescent="0.2">
      <c r="A39" s="135" t="s">
        <v>9</v>
      </c>
      <c r="B39" s="135"/>
      <c r="C39" s="135"/>
      <c r="D39" s="96">
        <f>SUM(D29:D38)</f>
        <v>4354940</v>
      </c>
      <c r="E39" s="96">
        <f t="shared" ref="E39:H39" si="1">SUM(E29:E38)</f>
        <v>297358</v>
      </c>
      <c r="F39" s="96">
        <f t="shared" si="1"/>
        <v>3560986</v>
      </c>
      <c r="G39" s="96">
        <f t="shared" si="1"/>
        <v>0</v>
      </c>
      <c r="H39" s="97">
        <f t="shared" si="1"/>
        <v>8384795</v>
      </c>
      <c r="I39" s="97">
        <f t="shared" ref="I39" si="2">SUM(I29:I38)</f>
        <v>1145041</v>
      </c>
      <c r="J39" s="97">
        <f t="shared" ref="J39" si="3">SUM(J29:J38)</f>
        <v>0</v>
      </c>
      <c r="K39" s="97">
        <f t="shared" ref="K39" si="4">SUM(K29:K38)</f>
        <v>123912</v>
      </c>
      <c r="L39" s="23" t="e">
        <f>SUM(#REF!)</f>
        <v>#REF!</v>
      </c>
      <c r="M39" s="23" t="e">
        <f>SUM(#REF!)</f>
        <v>#REF!</v>
      </c>
      <c r="N39" s="23" t="e">
        <f>SUM(#REF!)</f>
        <v>#REF!</v>
      </c>
      <c r="O39" s="23" t="e">
        <f>SUM(#REF!)</f>
        <v>#REF!</v>
      </c>
      <c r="P39" s="22">
        <f>K39/(H39-K39-J39)</f>
        <v>1.4999849289718786E-2</v>
      </c>
    </row>
    <row r="40" spans="1:16" s="21" customFormat="1" x14ac:dyDescent="0.2">
      <c r="A40" s="134" t="s">
        <v>56</v>
      </c>
      <c r="B40" s="134"/>
      <c r="C40" s="134"/>
      <c r="D40" s="96"/>
      <c r="E40" s="96"/>
      <c r="F40" s="96"/>
      <c r="G40" s="96"/>
      <c r="H40" s="97"/>
      <c r="I40" s="97"/>
      <c r="J40" s="97"/>
      <c r="K40" s="97"/>
      <c r="L40" s="26"/>
      <c r="M40" s="25"/>
      <c r="N40" s="25"/>
      <c r="O40" s="25"/>
      <c r="P40" s="22"/>
    </row>
    <row r="41" spans="1:16" s="21" customFormat="1" ht="30" x14ac:dyDescent="0.2">
      <c r="A41" s="90">
        <v>11</v>
      </c>
      <c r="B41" s="98" t="s">
        <v>66</v>
      </c>
      <c r="C41" s="95" t="s">
        <v>70</v>
      </c>
      <c r="D41" s="96">
        <v>57241</v>
      </c>
      <c r="E41" s="96"/>
      <c r="F41" s="96"/>
      <c r="G41" s="96"/>
      <c r="H41" s="99">
        <v>2189871</v>
      </c>
      <c r="I41" s="97"/>
      <c r="J41" s="97"/>
      <c r="K41" s="97"/>
      <c r="L41" s="26"/>
      <c r="M41" s="25"/>
      <c r="N41" s="25"/>
      <c r="O41" s="25"/>
      <c r="P41" s="22"/>
    </row>
    <row r="42" spans="1:16" s="21" customFormat="1" ht="45" x14ac:dyDescent="0.2">
      <c r="A42" s="90">
        <v>12</v>
      </c>
      <c r="B42" s="98" t="s">
        <v>67</v>
      </c>
      <c r="C42" s="95" t="s">
        <v>71</v>
      </c>
      <c r="D42" s="96">
        <v>14725</v>
      </c>
      <c r="E42" s="96"/>
      <c r="F42" s="96"/>
      <c r="G42" s="96"/>
      <c r="H42" s="99">
        <v>544559</v>
      </c>
      <c r="I42" s="97"/>
      <c r="J42" s="97"/>
      <c r="K42" s="97"/>
      <c r="L42" s="26"/>
      <c r="M42" s="25"/>
      <c r="N42" s="25"/>
      <c r="O42" s="25"/>
      <c r="P42" s="22"/>
    </row>
    <row r="43" spans="1:16" s="21" customFormat="1" ht="30" x14ac:dyDescent="0.2">
      <c r="A43" s="90">
        <v>13</v>
      </c>
      <c r="B43" s="98" t="s">
        <v>68</v>
      </c>
      <c r="C43" s="95" t="s">
        <v>72</v>
      </c>
      <c r="D43" s="96">
        <v>21531</v>
      </c>
      <c r="E43" s="96"/>
      <c r="F43" s="96"/>
      <c r="G43" s="96"/>
      <c r="H43" s="99">
        <v>777067</v>
      </c>
      <c r="I43" s="97"/>
      <c r="J43" s="97"/>
      <c r="K43" s="97"/>
      <c r="L43" s="26"/>
      <c r="M43" s="25"/>
      <c r="N43" s="25"/>
      <c r="O43" s="25"/>
      <c r="P43" s="22"/>
    </row>
    <row r="44" spans="1:16" s="21" customFormat="1" ht="60" x14ac:dyDescent="0.2">
      <c r="A44" s="90">
        <v>14</v>
      </c>
      <c r="B44" s="98" t="s">
        <v>69</v>
      </c>
      <c r="C44" s="95" t="s">
        <v>73</v>
      </c>
      <c r="D44" s="96">
        <v>80404</v>
      </c>
      <c r="E44" s="96"/>
      <c r="F44" s="96"/>
      <c r="G44" s="96"/>
      <c r="H44" s="99">
        <v>2927644</v>
      </c>
      <c r="I44" s="97"/>
      <c r="J44" s="97"/>
      <c r="K44" s="97"/>
      <c r="L44" s="26"/>
      <c r="M44" s="25"/>
      <c r="N44" s="25"/>
      <c r="O44" s="25"/>
      <c r="P44" s="22"/>
    </row>
    <row r="45" spans="1:16" s="21" customFormat="1" ht="20.25" customHeight="1" x14ac:dyDescent="0.2">
      <c r="A45" s="135" t="s">
        <v>33</v>
      </c>
      <c r="B45" s="135"/>
      <c r="C45" s="135"/>
      <c r="D45" s="96">
        <f>SUM(D41:D44)</f>
        <v>173901</v>
      </c>
      <c r="E45" s="96"/>
      <c r="F45" s="96"/>
      <c r="G45" s="96"/>
      <c r="H45" s="97">
        <f>SUM(H41:H44)</f>
        <v>6439141</v>
      </c>
      <c r="I45" s="97"/>
      <c r="J45" s="97"/>
      <c r="K45" s="97"/>
      <c r="L45" s="23" t="e">
        <f>SUM(#REF!)</f>
        <v>#REF!</v>
      </c>
      <c r="M45" s="23" t="e">
        <f>SUM(#REF!)</f>
        <v>#REF!</v>
      </c>
      <c r="N45" s="23" t="e">
        <f>SUM(#REF!)</f>
        <v>#REF!</v>
      </c>
      <c r="O45" s="23" t="e">
        <f>SUM(#REF!)</f>
        <v>#REF!</v>
      </c>
      <c r="P45" s="22"/>
    </row>
    <row r="46" spans="1:16" s="21" customFormat="1" ht="24.75" customHeight="1" x14ac:dyDescent="0.2">
      <c r="A46" s="136" t="s">
        <v>8</v>
      </c>
      <c r="B46" s="136"/>
      <c r="C46" s="136"/>
      <c r="D46" s="100">
        <f>D39+D45</f>
        <v>4528841</v>
      </c>
      <c r="E46" s="100">
        <f>E39+E45</f>
        <v>297358</v>
      </c>
      <c r="F46" s="100">
        <f t="shared" ref="F46:O46" si="5">F39+F45</f>
        <v>3560986</v>
      </c>
      <c r="G46" s="100">
        <f t="shared" si="5"/>
        <v>0</v>
      </c>
      <c r="H46" s="101">
        <f>H39+H45</f>
        <v>14823936</v>
      </c>
      <c r="I46" s="101">
        <f>I39+I45</f>
        <v>1145041</v>
      </c>
      <c r="J46" s="101">
        <f t="shared" si="5"/>
        <v>0</v>
      </c>
      <c r="K46" s="101">
        <f>K39+K45</f>
        <v>123912</v>
      </c>
      <c r="L46" s="24" t="e">
        <f t="shared" si="5"/>
        <v>#REF!</v>
      </c>
      <c r="M46" s="24" t="e">
        <f t="shared" si="5"/>
        <v>#REF!</v>
      </c>
      <c r="N46" s="24" t="e">
        <f t="shared" si="5"/>
        <v>#REF!</v>
      </c>
      <c r="O46" s="24" t="e">
        <f t="shared" si="5"/>
        <v>#REF!</v>
      </c>
      <c r="P46" s="22"/>
    </row>
    <row r="47" spans="1:16" x14ac:dyDescent="0.2">
      <c r="A47" s="102"/>
      <c r="B47" s="102" t="s">
        <v>7</v>
      </c>
      <c r="C47" s="103"/>
      <c r="D47" s="103"/>
      <c r="E47" s="104"/>
      <c r="F47" s="105"/>
      <c r="G47" s="104"/>
      <c r="H47" s="106">
        <f>H46*0.2</f>
        <v>2964787.2000000002</v>
      </c>
      <c r="I47" s="104"/>
      <c r="J47" s="104"/>
      <c r="K47" s="104"/>
      <c r="L47" s="20" t="e">
        <f>L46*0.2</f>
        <v>#REF!</v>
      </c>
      <c r="M47" s="19"/>
      <c r="N47" s="19"/>
      <c r="O47" s="19"/>
    </row>
    <row r="48" spans="1:16" x14ac:dyDescent="0.2">
      <c r="A48" s="102"/>
      <c r="B48" s="102" t="s">
        <v>6</v>
      </c>
      <c r="C48" s="103"/>
      <c r="D48" s="103"/>
      <c r="E48" s="104"/>
      <c r="F48" s="105"/>
      <c r="G48" s="104"/>
      <c r="H48" s="106">
        <f>H46+H47</f>
        <v>17788723.199999999</v>
      </c>
      <c r="I48" s="104"/>
      <c r="J48" s="104"/>
      <c r="K48" s="104"/>
      <c r="L48" s="20" t="e">
        <f>L46+L47</f>
        <v>#REF!</v>
      </c>
      <c r="M48" s="19"/>
      <c r="N48" s="19"/>
      <c r="O48" s="19"/>
    </row>
    <row r="49" spans="1:15" x14ac:dyDescent="0.2">
      <c r="A49" s="137" t="s">
        <v>5</v>
      </c>
      <c r="B49" s="137"/>
      <c r="C49" s="137"/>
      <c r="D49" s="137"/>
      <c r="E49" s="137"/>
      <c r="F49" s="137"/>
      <c r="G49" s="137"/>
      <c r="H49" s="137"/>
      <c r="I49" s="137"/>
      <c r="J49" s="137"/>
      <c r="K49" s="137"/>
      <c r="L49" s="19"/>
      <c r="M49" s="19"/>
      <c r="N49" s="19"/>
      <c r="O49" s="19"/>
    </row>
    <row r="50" spans="1:15" x14ac:dyDescent="0.2">
      <c r="A50" s="157" t="s">
        <v>4</v>
      </c>
      <c r="B50" s="157"/>
      <c r="C50" s="157"/>
      <c r="D50" s="157"/>
      <c r="E50" s="157"/>
      <c r="F50" s="157"/>
      <c r="G50" s="107"/>
      <c r="H50" s="108" t="e">
        <f>'Материалы и оборуд. Заказчика'!#REF!</f>
        <v>#REF!</v>
      </c>
      <c r="I50" s="109"/>
      <c r="J50" s="110"/>
      <c r="K50" s="110"/>
      <c r="L50" s="19"/>
      <c r="M50" s="19"/>
      <c r="N50" s="19"/>
      <c r="O50" s="19"/>
    </row>
    <row r="51" spans="1:15" x14ac:dyDescent="0.2">
      <c r="A51" s="157" t="s">
        <v>3</v>
      </c>
      <c r="B51" s="157"/>
      <c r="C51" s="157"/>
      <c r="D51" s="157"/>
      <c r="E51" s="157"/>
      <c r="F51" s="157"/>
      <c r="G51" s="107"/>
      <c r="H51" s="108">
        <f>'Материалы и оборуд. Заказчика'!F62</f>
        <v>17199552.324999999</v>
      </c>
      <c r="I51" s="110"/>
      <c r="J51" s="110"/>
      <c r="K51" s="110"/>
      <c r="L51" s="19"/>
      <c r="M51" s="19"/>
      <c r="N51" s="19"/>
      <c r="O51" s="19"/>
    </row>
    <row r="52" spans="1:15" x14ac:dyDescent="0.2">
      <c r="A52" s="102"/>
      <c r="B52" s="111" t="s">
        <v>2</v>
      </c>
      <c r="C52" s="112"/>
      <c r="D52" s="112">
        <f>D46</f>
        <v>4528841</v>
      </c>
      <c r="E52" s="112"/>
      <c r="F52" s="113"/>
      <c r="G52" s="112"/>
      <c r="H52" s="112" t="e">
        <f>H46+H50+H51</f>
        <v>#REF!</v>
      </c>
      <c r="I52" s="112"/>
      <c r="J52" s="112"/>
      <c r="K52" s="112"/>
      <c r="L52" s="18" t="e">
        <f>L46+L50+L51</f>
        <v>#REF!</v>
      </c>
      <c r="M52" s="18"/>
      <c r="N52" s="18"/>
      <c r="O52" s="18"/>
    </row>
    <row r="53" spans="1:15" x14ac:dyDescent="0.2">
      <c r="A53" s="17"/>
      <c r="B53" s="16"/>
      <c r="C53" s="14"/>
      <c r="D53" s="14"/>
      <c r="E53" s="14"/>
      <c r="F53" s="15"/>
      <c r="G53" s="14"/>
      <c r="H53" s="14"/>
      <c r="I53" s="14"/>
      <c r="J53" s="14"/>
      <c r="K53" s="14"/>
    </row>
    <row r="54" spans="1:15" ht="51.75" customHeight="1" x14ac:dyDescent="0.2">
      <c r="A54" s="133" t="s">
        <v>140</v>
      </c>
      <c r="B54" s="133"/>
      <c r="C54" s="133"/>
      <c r="D54" s="133"/>
      <c r="E54" s="133"/>
      <c r="F54" s="133"/>
      <c r="G54" s="133"/>
      <c r="H54" s="133"/>
      <c r="I54" s="133"/>
      <c r="J54" s="133"/>
      <c r="K54" s="133"/>
      <c r="L54" s="133"/>
      <c r="M54" s="133"/>
      <c r="N54" s="133"/>
      <c r="O54" s="133"/>
    </row>
    <row r="55" spans="1:15" ht="17.25" customHeight="1" x14ac:dyDescent="0.2">
      <c r="A55" s="158"/>
      <c r="B55" s="158"/>
      <c r="C55" s="158"/>
      <c r="D55" s="158"/>
      <c r="E55" s="158"/>
      <c r="F55" s="158"/>
      <c r="G55" s="158"/>
      <c r="H55" s="158"/>
      <c r="I55" s="158"/>
      <c r="J55" s="158"/>
      <c r="K55" s="158"/>
    </row>
    <row r="56" spans="1:15" x14ac:dyDescent="0.2">
      <c r="A56" s="13"/>
      <c r="B56" s="12"/>
      <c r="C56" s="12"/>
      <c r="D56" s="12"/>
      <c r="E56" s="12"/>
      <c r="F56" s="12"/>
      <c r="G56" s="12"/>
      <c r="H56" s="12"/>
      <c r="I56" s="12"/>
      <c r="J56" s="12"/>
      <c r="K56" s="12"/>
    </row>
    <row r="57" spans="1:15" s="8" customFormat="1" ht="28.5" customHeight="1" x14ac:dyDescent="0.25">
      <c r="A57" s="11"/>
      <c r="B57" s="64" t="s">
        <v>136</v>
      </c>
      <c r="C57" s="74"/>
      <c r="D57" s="75"/>
      <c r="E57" s="65"/>
      <c r="F57" s="76" t="s">
        <v>1</v>
      </c>
      <c r="G57" s="66"/>
      <c r="H57" s="10"/>
      <c r="I57" s="9"/>
      <c r="J57" s="9"/>
      <c r="K57" s="9"/>
    </row>
    <row r="58" spans="1:15" s="8" customFormat="1" ht="30" customHeight="1" x14ac:dyDescent="0.25">
      <c r="A58" s="11"/>
      <c r="B58" s="67" t="s">
        <v>137</v>
      </c>
      <c r="C58" s="66"/>
      <c r="D58" s="69"/>
      <c r="E58" s="65"/>
      <c r="F58" s="76" t="s">
        <v>75</v>
      </c>
      <c r="G58" s="68"/>
      <c r="H58" s="10"/>
      <c r="I58" s="9"/>
      <c r="J58" s="9"/>
      <c r="K58" s="9"/>
    </row>
    <row r="59" spans="1:15" s="8" customFormat="1" ht="30.75" customHeight="1" x14ac:dyDescent="0.25">
      <c r="A59" s="11"/>
      <c r="B59" s="67" t="s">
        <v>138</v>
      </c>
      <c r="C59" s="66"/>
      <c r="D59" s="69"/>
      <c r="E59" s="69"/>
      <c r="F59" s="76" t="s">
        <v>0</v>
      </c>
      <c r="G59" s="68"/>
      <c r="H59" s="10"/>
      <c r="I59" s="9"/>
      <c r="J59" s="9"/>
      <c r="K59" s="9"/>
    </row>
    <row r="60" spans="1:15" ht="48" customHeight="1" x14ac:dyDescent="0.25">
      <c r="A60" s="7"/>
      <c r="B60" s="152" t="s">
        <v>139</v>
      </c>
      <c r="C60" s="152"/>
      <c r="D60" s="70"/>
      <c r="E60" s="70"/>
      <c r="F60" s="71"/>
      <c r="G60" s="72"/>
      <c r="H60" s="6"/>
      <c r="I60" s="5"/>
      <c r="J60" s="5"/>
      <c r="K60" s="5"/>
    </row>
    <row r="61" spans="1:15" x14ac:dyDescent="0.2">
      <c r="C61" s="3"/>
      <c r="D61" s="3"/>
      <c r="E61" s="3"/>
      <c r="F61" s="4"/>
      <c r="G61" s="3"/>
      <c r="H61" s="3"/>
      <c r="I61" s="3"/>
      <c r="J61" s="3"/>
      <c r="K61" s="3"/>
    </row>
    <row r="62" spans="1:15" x14ac:dyDescent="0.2">
      <c r="C62" s="3"/>
      <c r="D62" s="3"/>
      <c r="E62" s="3"/>
      <c r="F62" s="4"/>
      <c r="G62" s="3"/>
      <c r="H62" s="3"/>
      <c r="I62" s="3"/>
      <c r="J62" s="3"/>
      <c r="K62" s="3"/>
    </row>
    <row r="63" spans="1:15" x14ac:dyDescent="0.2">
      <c r="C63" s="3"/>
      <c r="D63" s="3"/>
      <c r="E63" s="3"/>
      <c r="F63" s="4"/>
      <c r="G63" s="3"/>
      <c r="H63" s="3"/>
      <c r="I63" s="3"/>
      <c r="J63" s="3"/>
      <c r="K63" s="3"/>
    </row>
    <row r="64" spans="1:15" x14ac:dyDescent="0.2">
      <c r="C64" s="3"/>
      <c r="D64" s="3"/>
      <c r="E64" s="3"/>
      <c r="F64" s="4"/>
      <c r="G64" s="3"/>
      <c r="H64" s="3"/>
      <c r="I64" s="3"/>
      <c r="J64" s="3"/>
      <c r="K64" s="3"/>
    </row>
    <row r="65" spans="3:11" x14ac:dyDescent="0.2">
      <c r="C65" s="3"/>
      <c r="D65" s="3"/>
      <c r="E65" s="3"/>
      <c r="F65" s="4"/>
      <c r="G65" s="3"/>
      <c r="H65" s="3"/>
      <c r="I65" s="3"/>
      <c r="J65" s="3"/>
      <c r="K65" s="3"/>
    </row>
    <row r="66" spans="3:11" x14ac:dyDescent="0.2">
      <c r="C66" s="3"/>
      <c r="D66" s="3"/>
      <c r="E66" s="3"/>
      <c r="F66" s="4"/>
      <c r="G66" s="3"/>
      <c r="H66" s="3"/>
      <c r="I66" s="3"/>
      <c r="J66" s="3"/>
      <c r="K66" s="3"/>
    </row>
    <row r="67" spans="3:11" x14ac:dyDescent="0.2">
      <c r="C67" s="3"/>
      <c r="D67" s="3"/>
      <c r="E67" s="3"/>
      <c r="F67" s="4"/>
      <c r="G67" s="3"/>
      <c r="H67" s="3"/>
      <c r="I67" s="3"/>
      <c r="J67" s="3"/>
      <c r="K67" s="3"/>
    </row>
    <row r="68" spans="3:11" x14ac:dyDescent="0.2">
      <c r="C68" s="3"/>
      <c r="D68" s="3"/>
      <c r="E68" s="3"/>
      <c r="F68" s="4"/>
      <c r="G68" s="3"/>
      <c r="H68" s="3"/>
      <c r="I68" s="3"/>
      <c r="J68" s="3"/>
      <c r="K68" s="3"/>
    </row>
    <row r="69" spans="3:11" x14ac:dyDescent="0.2">
      <c r="C69" s="3"/>
      <c r="D69" s="3"/>
      <c r="E69" s="3"/>
      <c r="F69" s="4"/>
      <c r="G69" s="3"/>
      <c r="H69" s="3"/>
      <c r="I69" s="3"/>
      <c r="J69" s="3"/>
      <c r="K69" s="3"/>
    </row>
    <row r="70" spans="3:11" x14ac:dyDescent="0.2">
      <c r="C70" s="3"/>
      <c r="D70" s="3"/>
      <c r="E70" s="3"/>
      <c r="F70" s="4"/>
      <c r="G70" s="3"/>
      <c r="H70" s="3"/>
      <c r="I70" s="3"/>
      <c r="J70" s="3"/>
      <c r="K70" s="3"/>
    </row>
    <row r="71" spans="3:11" x14ac:dyDescent="0.2">
      <c r="C71" s="3"/>
      <c r="D71" s="3"/>
      <c r="E71" s="3"/>
      <c r="F71" s="4"/>
      <c r="G71" s="3"/>
      <c r="H71" s="3"/>
      <c r="I71" s="3"/>
      <c r="J71" s="3"/>
      <c r="K71" s="3"/>
    </row>
    <row r="72" spans="3:11" x14ac:dyDescent="0.2">
      <c r="C72" s="3"/>
      <c r="D72" s="3"/>
      <c r="E72" s="3"/>
      <c r="F72" s="4"/>
      <c r="G72" s="3"/>
      <c r="H72" s="3"/>
      <c r="I72" s="3"/>
      <c r="J72" s="3"/>
      <c r="K72" s="3"/>
    </row>
    <row r="73" spans="3:11" x14ac:dyDescent="0.2">
      <c r="C73" s="3"/>
      <c r="D73" s="3"/>
      <c r="E73" s="3"/>
      <c r="F73" s="4"/>
      <c r="G73" s="3"/>
      <c r="H73" s="3"/>
      <c r="I73" s="3"/>
      <c r="J73" s="3"/>
      <c r="K73" s="3"/>
    </row>
    <row r="74" spans="3:11" x14ac:dyDescent="0.2">
      <c r="C74" s="3"/>
      <c r="D74" s="3"/>
      <c r="E74" s="3"/>
      <c r="F74" s="4"/>
      <c r="G74" s="3"/>
      <c r="H74" s="3"/>
      <c r="I74" s="3"/>
      <c r="J74" s="3"/>
      <c r="K74" s="3"/>
    </row>
    <row r="75" spans="3:11" x14ac:dyDescent="0.2">
      <c r="C75" s="3"/>
      <c r="D75" s="3"/>
      <c r="E75" s="3"/>
      <c r="F75" s="4"/>
      <c r="G75" s="3"/>
      <c r="H75" s="3"/>
      <c r="I75" s="3"/>
      <c r="J75" s="3"/>
      <c r="K75" s="3"/>
    </row>
    <row r="76" spans="3:11" x14ac:dyDescent="0.2">
      <c r="C76" s="3"/>
      <c r="D76" s="3"/>
      <c r="E76" s="3"/>
      <c r="F76" s="4"/>
      <c r="G76" s="3"/>
      <c r="H76" s="3"/>
      <c r="I76" s="3"/>
      <c r="J76" s="3"/>
      <c r="K76" s="3"/>
    </row>
    <row r="77" spans="3:11" x14ac:dyDescent="0.2">
      <c r="C77" s="3"/>
      <c r="D77" s="3"/>
      <c r="E77" s="3"/>
      <c r="F77" s="4"/>
      <c r="G77" s="3"/>
      <c r="H77" s="3"/>
      <c r="I77" s="3"/>
      <c r="J77" s="3"/>
      <c r="K77" s="3"/>
    </row>
    <row r="78" spans="3:11" x14ac:dyDescent="0.2">
      <c r="C78" s="3"/>
      <c r="D78" s="3"/>
      <c r="E78" s="3"/>
      <c r="F78" s="4"/>
      <c r="G78" s="3"/>
      <c r="H78" s="3"/>
      <c r="I78" s="3"/>
      <c r="J78" s="3"/>
      <c r="K78" s="3"/>
    </row>
    <row r="79" spans="3:11" x14ac:dyDescent="0.2">
      <c r="C79" s="3"/>
      <c r="D79" s="3"/>
      <c r="E79" s="3"/>
      <c r="F79" s="4"/>
      <c r="G79" s="3"/>
      <c r="H79" s="3"/>
      <c r="I79" s="3"/>
      <c r="J79" s="3"/>
      <c r="K79" s="3"/>
    </row>
    <row r="80" spans="3:11" x14ac:dyDescent="0.2">
      <c r="C80" s="3"/>
      <c r="D80" s="3"/>
      <c r="E80" s="3"/>
      <c r="F80" s="4"/>
      <c r="G80" s="3"/>
      <c r="H80" s="3"/>
      <c r="I80" s="3"/>
      <c r="J80" s="3"/>
      <c r="K80" s="3"/>
    </row>
    <row r="81" spans="3:11" x14ac:dyDescent="0.2">
      <c r="C81" s="3"/>
      <c r="D81" s="3"/>
      <c r="E81" s="3"/>
      <c r="F81" s="4"/>
      <c r="G81" s="3"/>
      <c r="H81" s="3"/>
      <c r="I81" s="3"/>
      <c r="J81" s="3"/>
      <c r="K81" s="3"/>
    </row>
    <row r="82" spans="3:11" x14ac:dyDescent="0.2">
      <c r="C82" s="3"/>
      <c r="D82" s="3"/>
      <c r="E82" s="3"/>
      <c r="F82" s="4"/>
      <c r="G82" s="3"/>
      <c r="H82" s="3"/>
      <c r="I82" s="3"/>
      <c r="J82" s="3"/>
      <c r="K82" s="3"/>
    </row>
    <row r="83" spans="3:11" x14ac:dyDescent="0.2">
      <c r="C83" s="3"/>
      <c r="D83" s="3"/>
      <c r="E83" s="3"/>
      <c r="F83" s="4"/>
      <c r="G83" s="3"/>
      <c r="H83" s="3"/>
      <c r="I83" s="3"/>
      <c r="J83" s="3"/>
      <c r="K83" s="3"/>
    </row>
    <row r="84" spans="3:11" x14ac:dyDescent="0.2">
      <c r="C84" s="3"/>
      <c r="D84" s="3"/>
      <c r="E84" s="3"/>
      <c r="F84" s="4"/>
      <c r="G84" s="3"/>
      <c r="H84" s="3"/>
      <c r="I84" s="3"/>
      <c r="J84" s="3"/>
      <c r="K84" s="3"/>
    </row>
    <row r="85" spans="3:11" x14ac:dyDescent="0.2">
      <c r="C85" s="3"/>
      <c r="D85" s="3"/>
      <c r="E85" s="3"/>
      <c r="F85" s="4"/>
      <c r="G85" s="3"/>
      <c r="H85" s="3"/>
      <c r="I85" s="3"/>
      <c r="J85" s="3"/>
      <c r="K85" s="3"/>
    </row>
    <row r="86" spans="3:11" x14ac:dyDescent="0.2">
      <c r="C86" s="3"/>
      <c r="D86" s="3"/>
      <c r="E86" s="3"/>
      <c r="F86" s="4"/>
      <c r="G86" s="3"/>
      <c r="H86" s="3"/>
      <c r="I86" s="3"/>
      <c r="J86" s="3"/>
      <c r="K86" s="3"/>
    </row>
    <row r="87" spans="3:11" x14ac:dyDescent="0.2">
      <c r="C87" s="3"/>
      <c r="D87" s="3"/>
      <c r="E87" s="3"/>
      <c r="F87" s="4"/>
      <c r="G87" s="3"/>
      <c r="H87" s="3"/>
      <c r="I87" s="3"/>
      <c r="J87" s="3"/>
      <c r="K87" s="3"/>
    </row>
    <row r="88" spans="3:11" x14ac:dyDescent="0.2">
      <c r="C88" s="3"/>
      <c r="D88" s="3"/>
      <c r="E88" s="3"/>
      <c r="F88" s="4"/>
      <c r="G88" s="3"/>
      <c r="H88" s="3"/>
      <c r="I88" s="3"/>
      <c r="J88" s="3"/>
      <c r="K88" s="3"/>
    </row>
    <row r="89" spans="3:11" x14ac:dyDescent="0.2">
      <c r="C89" s="3"/>
      <c r="D89" s="3"/>
      <c r="E89" s="3"/>
      <c r="F89" s="4"/>
      <c r="G89" s="3"/>
      <c r="H89" s="3"/>
      <c r="I89" s="3"/>
      <c r="J89" s="3"/>
      <c r="K89" s="3"/>
    </row>
    <row r="90" spans="3:11" x14ac:dyDescent="0.2">
      <c r="C90" s="3"/>
      <c r="D90" s="3"/>
      <c r="E90" s="3"/>
      <c r="F90" s="4"/>
      <c r="G90" s="3"/>
      <c r="H90" s="3"/>
      <c r="I90" s="3"/>
      <c r="J90" s="3"/>
      <c r="K90" s="3"/>
    </row>
    <row r="91" spans="3:11" x14ac:dyDescent="0.2">
      <c r="C91" s="3"/>
      <c r="D91" s="3"/>
      <c r="E91" s="3"/>
      <c r="F91" s="4"/>
      <c r="G91" s="3"/>
      <c r="H91" s="3"/>
      <c r="I91" s="3"/>
      <c r="J91" s="3"/>
      <c r="K91" s="3"/>
    </row>
    <row r="92" spans="3:11" x14ac:dyDescent="0.2">
      <c r="C92" s="3"/>
      <c r="D92" s="3"/>
      <c r="E92" s="3"/>
      <c r="F92" s="4"/>
      <c r="G92" s="3"/>
      <c r="H92" s="3"/>
      <c r="I92" s="3"/>
      <c r="J92" s="3"/>
      <c r="K92" s="3"/>
    </row>
    <row r="93" spans="3:11" x14ac:dyDescent="0.2">
      <c r="C93" s="3"/>
      <c r="D93" s="3"/>
      <c r="E93" s="3"/>
      <c r="F93" s="4"/>
      <c r="G93" s="3"/>
      <c r="H93" s="3"/>
      <c r="I93" s="3"/>
      <c r="J93" s="3"/>
      <c r="K93" s="3"/>
    </row>
    <row r="94" spans="3:11" x14ac:dyDescent="0.2">
      <c r="C94" s="3"/>
      <c r="D94" s="3"/>
      <c r="E94" s="3"/>
      <c r="F94" s="4"/>
      <c r="G94" s="3"/>
      <c r="H94" s="3"/>
      <c r="I94" s="3"/>
      <c r="J94" s="3"/>
      <c r="K94" s="3"/>
    </row>
  </sheetData>
  <mergeCells count="39">
    <mergeCell ref="A1:K1"/>
    <mergeCell ref="A12:K12"/>
    <mergeCell ref="B60:C60"/>
    <mergeCell ref="A19:B19"/>
    <mergeCell ref="C19:D19"/>
    <mergeCell ref="A11:K11"/>
    <mergeCell ref="A13:K13"/>
    <mergeCell ref="H25:H26"/>
    <mergeCell ref="I25:K25"/>
    <mergeCell ref="A21:B21"/>
    <mergeCell ref="C21:D21"/>
    <mergeCell ref="A20:B20"/>
    <mergeCell ref="C20:D20"/>
    <mergeCell ref="A50:F50"/>
    <mergeCell ref="A51:F51"/>
    <mergeCell ref="A55:K55"/>
    <mergeCell ref="L24:O24"/>
    <mergeCell ref="L25:L26"/>
    <mergeCell ref="M25:O25"/>
    <mergeCell ref="A15:K15"/>
    <mergeCell ref="A17:B17"/>
    <mergeCell ref="C17:D17"/>
    <mergeCell ref="A18:B18"/>
    <mergeCell ref="C18:D18"/>
    <mergeCell ref="A23:K23"/>
    <mergeCell ref="A24:A26"/>
    <mergeCell ref="B24:B26"/>
    <mergeCell ref="C24:C26"/>
    <mergeCell ref="D24:G24"/>
    <mergeCell ref="H24:K24"/>
    <mergeCell ref="D25:D26"/>
    <mergeCell ref="E25:G25"/>
    <mergeCell ref="A54:O54"/>
    <mergeCell ref="A28:C28"/>
    <mergeCell ref="A39:C39"/>
    <mergeCell ref="A40:C40"/>
    <mergeCell ref="A46:C46"/>
    <mergeCell ref="A49:K49"/>
    <mergeCell ref="A45:C45"/>
  </mergeCells>
  <printOptions horizontalCentered="1"/>
  <pageMargins left="0.39370078740157483" right="0.39370078740157483" top="0.59055118110236227" bottom="0.39370078740157483" header="0.31496062992125984" footer="0.31496062992125984"/>
  <pageSetup paperSize="9" scale="70" fitToHeight="100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abSelected="1" view="pageBreakPreview" zoomScale="115" zoomScaleNormal="100" zoomScaleSheetLayoutView="115" workbookViewId="0">
      <selection activeCell="I61" sqref="I61"/>
    </sheetView>
  </sheetViews>
  <sheetFormatPr defaultRowHeight="15" x14ac:dyDescent="0.25"/>
  <cols>
    <col min="1" max="1" width="7.140625" style="179" customWidth="1"/>
    <col min="2" max="2" width="52.85546875" style="179" customWidth="1"/>
    <col min="3" max="3" width="7.85546875" style="179" customWidth="1"/>
    <col min="4" max="4" width="8.5703125" style="179" customWidth="1"/>
    <col min="5" max="5" width="13.42578125" style="179" customWidth="1"/>
    <col min="6" max="6" width="16.5703125" style="179" customWidth="1"/>
    <col min="7" max="7" width="14.28515625" style="179" bestFit="1" customWidth="1"/>
    <col min="8" max="8" width="12.28515625" style="179" bestFit="1" customWidth="1"/>
    <col min="9" max="16384" width="9.140625" style="179"/>
  </cols>
  <sheetData>
    <row r="1" spans="1:11" x14ac:dyDescent="0.25">
      <c r="A1" s="159" t="s">
        <v>150</v>
      </c>
      <c r="B1" s="159"/>
      <c r="C1" s="159"/>
      <c r="D1" s="159"/>
      <c r="E1" s="159"/>
      <c r="F1" s="159"/>
      <c r="G1" s="178"/>
      <c r="H1" s="178"/>
      <c r="I1" s="178"/>
      <c r="J1" s="178"/>
      <c r="K1" s="178"/>
    </row>
    <row r="2" spans="1:11" ht="12" customHeight="1" x14ac:dyDescent="0.25">
      <c r="A2" s="77"/>
      <c r="B2" s="77"/>
      <c r="C2" s="77"/>
      <c r="D2" s="77"/>
      <c r="E2" s="77"/>
      <c r="F2" s="78"/>
      <c r="G2" s="77"/>
      <c r="H2" s="77"/>
      <c r="I2" s="77"/>
      <c r="J2" s="77"/>
      <c r="K2" s="77"/>
    </row>
    <row r="3" spans="1:11" x14ac:dyDescent="0.25">
      <c r="A3" s="79" t="s">
        <v>125</v>
      </c>
      <c r="B3" s="77"/>
      <c r="C3" s="77"/>
      <c r="D3" s="180" t="s">
        <v>126</v>
      </c>
      <c r="E3" s="77"/>
      <c r="F3" s="78"/>
      <c r="G3" s="77"/>
      <c r="H3" s="178"/>
      <c r="I3" s="77"/>
      <c r="J3" s="77"/>
      <c r="K3" s="181"/>
    </row>
    <row r="4" spans="1:11" x14ac:dyDescent="0.25">
      <c r="A4" s="79"/>
      <c r="B4" s="77"/>
      <c r="C4" s="77"/>
      <c r="D4" s="180" t="s">
        <v>148</v>
      </c>
      <c r="E4" s="77"/>
      <c r="F4" s="78"/>
      <c r="G4" s="77"/>
      <c r="H4" s="182"/>
      <c r="I4" s="77"/>
      <c r="J4" s="77"/>
      <c r="K4" s="74"/>
    </row>
    <row r="5" spans="1:11" x14ac:dyDescent="0.25">
      <c r="A5" s="79"/>
      <c r="B5" s="77"/>
      <c r="C5" s="77"/>
      <c r="D5" s="180"/>
      <c r="E5" s="77"/>
      <c r="F5" s="78"/>
      <c r="G5" s="77"/>
      <c r="H5" s="178"/>
      <c r="I5" s="77"/>
      <c r="J5" s="77"/>
      <c r="K5" s="129"/>
    </row>
    <row r="6" spans="1:11" x14ac:dyDescent="0.25">
      <c r="A6" s="79"/>
      <c r="B6" s="77"/>
      <c r="C6" s="77"/>
      <c r="D6" s="180" t="s">
        <v>151</v>
      </c>
      <c r="E6" s="77"/>
      <c r="F6" s="78"/>
      <c r="G6" s="77"/>
      <c r="H6" s="178"/>
      <c r="I6" s="77"/>
      <c r="J6" s="77"/>
      <c r="K6" s="129"/>
    </row>
    <row r="7" spans="1:11" x14ac:dyDescent="0.25">
      <c r="A7" s="79"/>
      <c r="B7" s="77"/>
      <c r="C7" s="77"/>
      <c r="D7" s="180"/>
      <c r="E7" s="77"/>
      <c r="F7" s="78"/>
      <c r="G7" s="77"/>
      <c r="H7" s="178"/>
      <c r="I7" s="77"/>
      <c r="J7" s="77"/>
      <c r="K7" s="129"/>
    </row>
    <row r="8" spans="1:11" x14ac:dyDescent="0.25">
      <c r="A8" s="79" t="s">
        <v>147</v>
      </c>
      <c r="B8" s="77"/>
      <c r="C8" s="77"/>
      <c r="D8" s="180" t="s">
        <v>149</v>
      </c>
      <c r="E8" s="77"/>
      <c r="F8" s="78"/>
      <c r="G8" s="77"/>
      <c r="H8" s="178"/>
      <c r="I8" s="77"/>
      <c r="J8" s="77"/>
      <c r="K8" s="129"/>
    </row>
    <row r="9" spans="1:11" ht="12" customHeight="1" x14ac:dyDescent="0.25"/>
    <row r="10" spans="1:11" ht="12" customHeight="1" x14ac:dyDescent="0.25"/>
    <row r="11" spans="1:11" ht="14.25" customHeight="1" x14ac:dyDescent="0.25">
      <c r="A11" s="170" t="s">
        <v>146</v>
      </c>
      <c r="B11" s="171"/>
      <c r="C11" s="171"/>
      <c r="D11" s="171"/>
      <c r="E11" s="171"/>
      <c r="F11" s="171"/>
    </row>
    <row r="12" spans="1:11" x14ac:dyDescent="0.25">
      <c r="A12" s="172" t="s">
        <v>76</v>
      </c>
      <c r="B12" s="172"/>
      <c r="C12" s="172"/>
      <c r="D12" s="172"/>
      <c r="E12" s="172"/>
      <c r="F12" s="172"/>
    </row>
    <row r="13" spans="1:11" ht="30" customHeight="1" x14ac:dyDescent="0.25">
      <c r="A13" s="170" t="s">
        <v>141</v>
      </c>
      <c r="B13" s="171"/>
      <c r="C13" s="171"/>
      <c r="D13" s="171"/>
      <c r="E13" s="171"/>
      <c r="F13" s="171"/>
    </row>
    <row r="14" spans="1:11" x14ac:dyDescent="0.25">
      <c r="A14" s="131"/>
      <c r="B14" s="132"/>
      <c r="C14" s="132"/>
      <c r="D14" s="132"/>
      <c r="E14" s="132"/>
      <c r="F14" s="132"/>
    </row>
    <row r="15" spans="1:11" x14ac:dyDescent="0.25">
      <c r="A15" s="163" t="s">
        <v>142</v>
      </c>
      <c r="B15" s="164"/>
      <c r="C15" s="164"/>
      <c r="D15" s="164"/>
      <c r="E15" s="164"/>
      <c r="F15" s="165"/>
    </row>
    <row r="16" spans="1:11" ht="27" customHeight="1" x14ac:dyDescent="0.25">
      <c r="A16" s="121" t="s">
        <v>40</v>
      </c>
      <c r="B16" s="119" t="s">
        <v>41</v>
      </c>
      <c r="C16" s="119" t="s">
        <v>42</v>
      </c>
      <c r="D16" s="119" t="s">
        <v>43</v>
      </c>
      <c r="E16" s="119" t="s">
        <v>44</v>
      </c>
      <c r="F16" s="120" t="s">
        <v>45</v>
      </c>
    </row>
    <row r="17" spans="1:6" ht="30" x14ac:dyDescent="0.25">
      <c r="A17" s="114">
        <v>1</v>
      </c>
      <c r="B17" s="47" t="s">
        <v>98</v>
      </c>
      <c r="C17" s="114" t="s">
        <v>54</v>
      </c>
      <c r="D17" s="115">
        <v>610</v>
      </c>
      <c r="E17" s="46">
        <v>21.45</v>
      </c>
      <c r="F17" s="116">
        <f t="shared" ref="F17:F36" si="0">D17*E17</f>
        <v>13084.5</v>
      </c>
    </row>
    <row r="18" spans="1:6" x14ac:dyDescent="0.25">
      <c r="A18" s="114">
        <v>2</v>
      </c>
      <c r="B18" s="47" t="s">
        <v>99</v>
      </c>
      <c r="C18" s="114" t="s">
        <v>119</v>
      </c>
      <c r="D18" s="115">
        <v>0.32200000000000001</v>
      </c>
      <c r="E18" s="46">
        <v>273205.82298136642</v>
      </c>
      <c r="F18" s="116">
        <f t="shared" si="0"/>
        <v>87972.274999999994</v>
      </c>
    </row>
    <row r="19" spans="1:6" x14ac:dyDescent="0.25">
      <c r="A19" s="114">
        <v>3</v>
      </c>
      <c r="B19" s="47" t="s">
        <v>100</v>
      </c>
      <c r="C19" s="114" t="s">
        <v>119</v>
      </c>
      <c r="D19" s="115">
        <v>0.26</v>
      </c>
      <c r="E19" s="46">
        <v>37915.705128205132</v>
      </c>
      <c r="F19" s="116">
        <f t="shared" si="0"/>
        <v>9858.0833333333339</v>
      </c>
    </row>
    <row r="20" spans="1:6" x14ac:dyDescent="0.25">
      <c r="A20" s="114">
        <v>4</v>
      </c>
      <c r="B20" s="47" t="s">
        <v>101</v>
      </c>
      <c r="C20" s="114" t="s">
        <v>119</v>
      </c>
      <c r="D20" s="115">
        <v>0.23100000000000001</v>
      </c>
      <c r="E20" s="46">
        <v>68133.333333333328</v>
      </c>
      <c r="F20" s="116">
        <f t="shared" si="0"/>
        <v>15738.8</v>
      </c>
    </row>
    <row r="21" spans="1:6" x14ac:dyDescent="0.25">
      <c r="A21" s="114">
        <v>5</v>
      </c>
      <c r="B21" s="47" t="s">
        <v>102</v>
      </c>
      <c r="C21" s="114" t="s">
        <v>119</v>
      </c>
      <c r="D21" s="115">
        <v>2.2080000000000002</v>
      </c>
      <c r="E21" s="46">
        <v>67638.383152173919</v>
      </c>
      <c r="F21" s="116">
        <f t="shared" si="0"/>
        <v>149345.55000000002</v>
      </c>
    </row>
    <row r="22" spans="1:6" x14ac:dyDescent="0.25">
      <c r="A22" s="114">
        <v>6</v>
      </c>
      <c r="B22" s="47" t="s">
        <v>103</v>
      </c>
      <c r="C22" s="114" t="s">
        <v>119</v>
      </c>
      <c r="D22" s="115">
        <v>0.91400000000000003</v>
      </c>
      <c r="E22" s="46">
        <v>95835.50328227572</v>
      </c>
      <c r="F22" s="116">
        <f t="shared" si="0"/>
        <v>87593.650000000009</v>
      </c>
    </row>
    <row r="23" spans="1:6" x14ac:dyDescent="0.25">
      <c r="A23" s="114">
        <v>7</v>
      </c>
      <c r="B23" s="47" t="s">
        <v>104</v>
      </c>
      <c r="C23" s="114" t="s">
        <v>119</v>
      </c>
      <c r="D23" s="115">
        <v>0.08</v>
      </c>
      <c r="E23" s="46">
        <v>167454.16666666666</v>
      </c>
      <c r="F23" s="116">
        <f t="shared" si="0"/>
        <v>13396.333333333332</v>
      </c>
    </row>
    <row r="24" spans="1:6" x14ac:dyDescent="0.25">
      <c r="A24" s="114">
        <v>8</v>
      </c>
      <c r="B24" s="47" t="s">
        <v>105</v>
      </c>
      <c r="C24" s="114" t="s">
        <v>119</v>
      </c>
      <c r="D24" s="115">
        <v>0.74</v>
      </c>
      <c r="E24" s="46">
        <v>127485.20270270271</v>
      </c>
      <c r="F24" s="116">
        <f t="shared" si="0"/>
        <v>94339.05</v>
      </c>
    </row>
    <row r="25" spans="1:6" x14ac:dyDescent="0.25">
      <c r="A25" s="114">
        <v>9</v>
      </c>
      <c r="B25" s="47" t="s">
        <v>106</v>
      </c>
      <c r="C25" s="114" t="s">
        <v>119</v>
      </c>
      <c r="D25" s="115">
        <v>8.5190000000000001</v>
      </c>
      <c r="E25" s="46">
        <v>29314.016707751303</v>
      </c>
      <c r="F25" s="116">
        <f t="shared" si="0"/>
        <v>249726.10833333337</v>
      </c>
    </row>
    <row r="26" spans="1:6" x14ac:dyDescent="0.25">
      <c r="A26" s="114">
        <v>10</v>
      </c>
      <c r="B26" s="47" t="s">
        <v>107</v>
      </c>
      <c r="C26" s="114" t="s">
        <v>119</v>
      </c>
      <c r="D26" s="115">
        <v>2.0089999999999999</v>
      </c>
      <c r="E26" s="46">
        <v>48541.666666666672</v>
      </c>
      <c r="F26" s="116">
        <f t="shared" si="0"/>
        <v>97520.208333333343</v>
      </c>
    </row>
    <row r="27" spans="1:6" x14ac:dyDescent="0.25">
      <c r="A27" s="114">
        <v>11</v>
      </c>
      <c r="B27" s="47" t="s">
        <v>108</v>
      </c>
      <c r="C27" s="114" t="s">
        <v>119</v>
      </c>
      <c r="D27" s="115">
        <v>1.087</v>
      </c>
      <c r="E27" s="46">
        <v>71545.269855872422</v>
      </c>
      <c r="F27" s="116">
        <f t="shared" si="0"/>
        <v>77769.708333333314</v>
      </c>
    </row>
    <row r="28" spans="1:6" x14ac:dyDescent="0.25">
      <c r="A28" s="114">
        <v>12</v>
      </c>
      <c r="B28" s="47" t="s">
        <v>109</v>
      </c>
      <c r="C28" s="114" t="s">
        <v>119</v>
      </c>
      <c r="D28" s="115">
        <v>1.3839999999999999</v>
      </c>
      <c r="E28" s="46">
        <v>42735.223988439313</v>
      </c>
      <c r="F28" s="116">
        <f t="shared" si="0"/>
        <v>59145.55</v>
      </c>
    </row>
    <row r="29" spans="1:6" x14ac:dyDescent="0.25">
      <c r="A29" s="114">
        <v>13</v>
      </c>
      <c r="B29" s="47" t="s">
        <v>110</v>
      </c>
      <c r="C29" s="114" t="s">
        <v>119</v>
      </c>
      <c r="D29" s="115">
        <v>3.3980000000000001</v>
      </c>
      <c r="E29" s="46">
        <v>94958.333333333328</v>
      </c>
      <c r="F29" s="116">
        <f t="shared" si="0"/>
        <v>322668.41666666669</v>
      </c>
    </row>
    <row r="30" spans="1:6" x14ac:dyDescent="0.25">
      <c r="A30" s="114">
        <v>14</v>
      </c>
      <c r="B30" s="47" t="s">
        <v>111</v>
      </c>
      <c r="C30" s="114" t="s">
        <v>119</v>
      </c>
      <c r="D30" s="115">
        <v>0.23200000000000001</v>
      </c>
      <c r="E30" s="46">
        <v>74062.859195402285</v>
      </c>
      <c r="F30" s="116">
        <f t="shared" si="0"/>
        <v>17182.583333333332</v>
      </c>
    </row>
    <row r="31" spans="1:6" x14ac:dyDescent="0.25">
      <c r="A31" s="114">
        <v>15</v>
      </c>
      <c r="B31" s="47" t="s">
        <v>112</v>
      </c>
      <c r="C31" s="114" t="s">
        <v>119</v>
      </c>
      <c r="D31" s="115">
        <v>0.65900000000000003</v>
      </c>
      <c r="E31" s="46">
        <v>166850.91047040973</v>
      </c>
      <c r="F31" s="116">
        <f t="shared" si="0"/>
        <v>109954.75000000001</v>
      </c>
    </row>
    <row r="32" spans="1:6" x14ac:dyDescent="0.25">
      <c r="A32" s="114">
        <v>16</v>
      </c>
      <c r="B32" s="47" t="s">
        <v>113</v>
      </c>
      <c r="C32" s="114" t="s">
        <v>119</v>
      </c>
      <c r="D32" s="115">
        <v>2.577</v>
      </c>
      <c r="E32" s="46">
        <v>49808.333333333336</v>
      </c>
      <c r="F32" s="116">
        <f t="shared" si="0"/>
        <v>128356.075</v>
      </c>
    </row>
    <row r="33" spans="1:6" x14ac:dyDescent="0.25">
      <c r="A33" s="114">
        <v>17</v>
      </c>
      <c r="B33" s="47" t="s">
        <v>114</v>
      </c>
      <c r="C33" s="114" t="s">
        <v>119</v>
      </c>
      <c r="D33" s="115">
        <v>0.47799999999999998</v>
      </c>
      <c r="E33" s="46">
        <v>186916.66666666669</v>
      </c>
      <c r="F33" s="116">
        <f t="shared" si="0"/>
        <v>89346.166666666672</v>
      </c>
    </row>
    <row r="34" spans="1:6" x14ac:dyDescent="0.25">
      <c r="A34" s="114">
        <v>18</v>
      </c>
      <c r="B34" s="47" t="s">
        <v>115</v>
      </c>
      <c r="C34" s="114" t="s">
        <v>119</v>
      </c>
      <c r="D34" s="115">
        <v>0.16</v>
      </c>
      <c r="E34" s="46">
        <v>256072.5</v>
      </c>
      <c r="F34" s="116">
        <f t="shared" si="0"/>
        <v>40971.599999999999</v>
      </c>
    </row>
    <row r="35" spans="1:6" x14ac:dyDescent="0.25">
      <c r="A35" s="114">
        <v>19</v>
      </c>
      <c r="B35" s="47" t="s">
        <v>116</v>
      </c>
      <c r="C35" s="114" t="s">
        <v>119</v>
      </c>
      <c r="D35" s="115">
        <v>1.643</v>
      </c>
      <c r="E35" s="46">
        <v>60809.185433150742</v>
      </c>
      <c r="F35" s="116">
        <f t="shared" si="0"/>
        <v>99909.491666666669</v>
      </c>
    </row>
    <row r="36" spans="1:6" x14ac:dyDescent="0.25">
      <c r="A36" s="114">
        <v>20</v>
      </c>
      <c r="B36" s="47" t="s">
        <v>117</v>
      </c>
      <c r="C36" s="114" t="s">
        <v>119</v>
      </c>
      <c r="D36" s="115">
        <v>0.751</v>
      </c>
      <c r="E36" s="46">
        <v>110171.22725255217</v>
      </c>
      <c r="F36" s="116">
        <f t="shared" si="0"/>
        <v>82738.591666666674</v>
      </c>
    </row>
    <row r="37" spans="1:6" x14ac:dyDescent="0.25">
      <c r="A37" s="183"/>
      <c r="B37" s="160" t="s">
        <v>120</v>
      </c>
      <c r="C37" s="161"/>
      <c r="D37" s="162"/>
      <c r="E37" s="56"/>
      <c r="F37" s="117">
        <f>SUM(F17:F36)</f>
        <v>1846617.4916666672</v>
      </c>
    </row>
    <row r="38" spans="1:6" x14ac:dyDescent="0.25">
      <c r="A38" s="184"/>
      <c r="B38" s="122"/>
      <c r="C38" s="122"/>
      <c r="D38" s="122"/>
      <c r="E38" s="123"/>
      <c r="F38" s="124"/>
    </row>
    <row r="39" spans="1:6" x14ac:dyDescent="0.25">
      <c r="A39" s="166" t="s">
        <v>143</v>
      </c>
      <c r="B39" s="167"/>
      <c r="C39" s="167"/>
      <c r="D39" s="167"/>
      <c r="E39" s="167"/>
      <c r="F39" s="168"/>
    </row>
    <row r="40" spans="1:6" ht="24.75" customHeight="1" x14ac:dyDescent="0.25">
      <c r="A40" s="118" t="s">
        <v>40</v>
      </c>
      <c r="B40" s="119" t="s">
        <v>41</v>
      </c>
      <c r="C40" s="119" t="s">
        <v>42</v>
      </c>
      <c r="D40" s="119" t="s">
        <v>43</v>
      </c>
      <c r="E40" s="119" t="s">
        <v>44</v>
      </c>
      <c r="F40" s="120" t="s">
        <v>45</v>
      </c>
    </row>
    <row r="41" spans="1:6" x14ac:dyDescent="0.25">
      <c r="A41" s="114">
        <v>1</v>
      </c>
      <c r="B41" s="47" t="s">
        <v>77</v>
      </c>
      <c r="C41" s="114" t="s">
        <v>97</v>
      </c>
      <c r="D41" s="114">
        <v>3</v>
      </c>
      <c r="E41" s="46">
        <v>1023827.5750000001</v>
      </c>
      <c r="F41" s="116">
        <f>D41*E41</f>
        <v>3071482.7250000001</v>
      </c>
    </row>
    <row r="42" spans="1:6" ht="30" x14ac:dyDescent="0.25">
      <c r="A42" s="114">
        <v>2</v>
      </c>
      <c r="B42" s="47" t="s">
        <v>78</v>
      </c>
      <c r="C42" s="114" t="s">
        <v>46</v>
      </c>
      <c r="D42" s="114">
        <v>1</v>
      </c>
      <c r="E42" s="46">
        <v>47748</v>
      </c>
      <c r="F42" s="116">
        <f t="shared" ref="F42:F61" si="1">D42*E42</f>
        <v>47748</v>
      </c>
    </row>
    <row r="43" spans="1:6" ht="30" x14ac:dyDescent="0.25">
      <c r="A43" s="114">
        <v>3</v>
      </c>
      <c r="B43" s="47" t="s">
        <v>79</v>
      </c>
      <c r="C43" s="114" t="s">
        <v>46</v>
      </c>
      <c r="D43" s="115">
        <v>2</v>
      </c>
      <c r="E43" s="46">
        <v>114180</v>
      </c>
      <c r="F43" s="116">
        <f t="shared" si="1"/>
        <v>228360</v>
      </c>
    </row>
    <row r="44" spans="1:6" ht="30" x14ac:dyDescent="0.25">
      <c r="A44" s="114">
        <v>4</v>
      </c>
      <c r="B44" s="47" t="s">
        <v>80</v>
      </c>
      <c r="C44" s="114" t="s">
        <v>46</v>
      </c>
      <c r="D44" s="115">
        <v>4</v>
      </c>
      <c r="E44" s="46">
        <v>114180</v>
      </c>
      <c r="F44" s="116">
        <f t="shared" si="1"/>
        <v>456720</v>
      </c>
    </row>
    <row r="45" spans="1:6" ht="30" x14ac:dyDescent="0.25">
      <c r="A45" s="114">
        <v>5</v>
      </c>
      <c r="B45" s="47" t="s">
        <v>81</v>
      </c>
      <c r="C45" s="114" t="s">
        <v>46</v>
      </c>
      <c r="D45" s="115">
        <v>3</v>
      </c>
      <c r="E45" s="46">
        <v>190300</v>
      </c>
      <c r="F45" s="116">
        <f t="shared" si="1"/>
        <v>570900</v>
      </c>
    </row>
    <row r="46" spans="1:6" ht="30" x14ac:dyDescent="0.25">
      <c r="A46" s="114">
        <v>6</v>
      </c>
      <c r="B46" s="47" t="s">
        <v>81</v>
      </c>
      <c r="C46" s="114" t="s">
        <v>46</v>
      </c>
      <c r="D46" s="115">
        <v>6</v>
      </c>
      <c r="E46" s="46">
        <v>190300</v>
      </c>
      <c r="F46" s="116">
        <f t="shared" si="1"/>
        <v>1141800</v>
      </c>
    </row>
    <row r="47" spans="1:6" ht="30" x14ac:dyDescent="0.25">
      <c r="A47" s="114">
        <v>7</v>
      </c>
      <c r="B47" s="47" t="s">
        <v>82</v>
      </c>
      <c r="C47" s="114" t="s">
        <v>46</v>
      </c>
      <c r="D47" s="115">
        <v>3</v>
      </c>
      <c r="E47" s="46">
        <v>336485</v>
      </c>
      <c r="F47" s="116">
        <f t="shared" si="1"/>
        <v>1009455</v>
      </c>
    </row>
    <row r="48" spans="1:6" ht="30" x14ac:dyDescent="0.25">
      <c r="A48" s="114">
        <v>8</v>
      </c>
      <c r="B48" s="47" t="s">
        <v>83</v>
      </c>
      <c r="C48" s="114" t="s">
        <v>46</v>
      </c>
      <c r="D48" s="115">
        <v>6</v>
      </c>
      <c r="E48" s="46">
        <v>21625</v>
      </c>
      <c r="F48" s="116">
        <f t="shared" si="1"/>
        <v>129750</v>
      </c>
    </row>
    <row r="49" spans="1:8" ht="30" x14ac:dyDescent="0.25">
      <c r="A49" s="114">
        <v>9</v>
      </c>
      <c r="B49" s="47" t="s">
        <v>84</v>
      </c>
      <c r="C49" s="114" t="s">
        <v>46</v>
      </c>
      <c r="D49" s="115">
        <v>3</v>
      </c>
      <c r="E49" s="46">
        <v>25950</v>
      </c>
      <c r="F49" s="116">
        <f t="shared" si="1"/>
        <v>77850</v>
      </c>
    </row>
    <row r="50" spans="1:8" ht="30" x14ac:dyDescent="0.25">
      <c r="A50" s="114">
        <v>10</v>
      </c>
      <c r="B50" s="47" t="s">
        <v>85</v>
      </c>
      <c r="C50" s="114" t="s">
        <v>46</v>
      </c>
      <c r="D50" s="115">
        <v>3</v>
      </c>
      <c r="E50" s="46">
        <v>25950</v>
      </c>
      <c r="F50" s="116">
        <f t="shared" si="1"/>
        <v>77850</v>
      </c>
    </row>
    <row r="51" spans="1:8" ht="30" x14ac:dyDescent="0.25">
      <c r="A51" s="114">
        <v>11</v>
      </c>
      <c r="B51" s="47" t="s">
        <v>86</v>
      </c>
      <c r="C51" s="114" t="s">
        <v>46</v>
      </c>
      <c r="D51" s="115">
        <v>6</v>
      </c>
      <c r="E51" s="46">
        <v>25950</v>
      </c>
      <c r="F51" s="116">
        <f t="shared" si="1"/>
        <v>155700</v>
      </c>
    </row>
    <row r="52" spans="1:8" ht="30" x14ac:dyDescent="0.25">
      <c r="A52" s="114">
        <v>12</v>
      </c>
      <c r="B52" s="47" t="s">
        <v>87</v>
      </c>
      <c r="C52" s="114" t="s">
        <v>97</v>
      </c>
      <c r="D52" s="115">
        <v>1</v>
      </c>
      <c r="E52" s="46">
        <v>1013786.4166666666</v>
      </c>
      <c r="F52" s="116">
        <f t="shared" si="1"/>
        <v>1013786.4166666666</v>
      </c>
    </row>
    <row r="53" spans="1:8" ht="30" x14ac:dyDescent="0.25">
      <c r="A53" s="114">
        <v>13</v>
      </c>
      <c r="B53" s="47" t="s">
        <v>88</v>
      </c>
      <c r="C53" s="114" t="s">
        <v>97</v>
      </c>
      <c r="D53" s="115">
        <v>1</v>
      </c>
      <c r="E53" s="46">
        <v>2118132.2583333333</v>
      </c>
      <c r="F53" s="116">
        <f t="shared" si="1"/>
        <v>2118132.2583333333</v>
      </c>
    </row>
    <row r="54" spans="1:8" ht="45" x14ac:dyDescent="0.25">
      <c r="A54" s="114">
        <v>14</v>
      </c>
      <c r="B54" s="47" t="s">
        <v>89</v>
      </c>
      <c r="C54" s="114" t="s">
        <v>46</v>
      </c>
      <c r="D54" s="115">
        <v>1</v>
      </c>
      <c r="E54" s="46">
        <v>424715</v>
      </c>
      <c r="F54" s="116">
        <f t="shared" si="1"/>
        <v>424715</v>
      </c>
    </row>
    <row r="55" spans="1:8" ht="30" x14ac:dyDescent="0.25">
      <c r="A55" s="114">
        <v>15</v>
      </c>
      <c r="B55" s="47" t="s">
        <v>90</v>
      </c>
      <c r="C55" s="114" t="s">
        <v>46</v>
      </c>
      <c r="D55" s="115">
        <v>1</v>
      </c>
      <c r="E55" s="46">
        <v>637505</v>
      </c>
      <c r="F55" s="116">
        <f t="shared" si="1"/>
        <v>637505</v>
      </c>
    </row>
    <row r="56" spans="1:8" ht="30" x14ac:dyDescent="0.25">
      <c r="A56" s="114">
        <v>16</v>
      </c>
      <c r="B56" s="47" t="s">
        <v>91</v>
      </c>
      <c r="C56" s="114" t="s">
        <v>46</v>
      </c>
      <c r="D56" s="115">
        <v>1</v>
      </c>
      <c r="E56" s="46">
        <v>564845</v>
      </c>
      <c r="F56" s="116">
        <f t="shared" si="1"/>
        <v>564845</v>
      </c>
    </row>
    <row r="57" spans="1:8" ht="45" x14ac:dyDescent="0.25">
      <c r="A57" s="114">
        <v>17</v>
      </c>
      <c r="B57" s="47" t="s">
        <v>92</v>
      </c>
      <c r="C57" s="114" t="s">
        <v>46</v>
      </c>
      <c r="D57" s="115">
        <v>2</v>
      </c>
      <c r="E57" s="46">
        <v>1921165</v>
      </c>
      <c r="F57" s="116">
        <f t="shared" si="1"/>
        <v>3842330</v>
      </c>
    </row>
    <row r="58" spans="1:8" ht="30" x14ac:dyDescent="0.25">
      <c r="A58" s="114">
        <v>18</v>
      </c>
      <c r="B58" s="47" t="s">
        <v>93</v>
      </c>
      <c r="C58" s="114" t="s">
        <v>97</v>
      </c>
      <c r="D58" s="115">
        <v>1</v>
      </c>
      <c r="E58" s="46">
        <v>289366.2</v>
      </c>
      <c r="F58" s="116">
        <f t="shared" si="1"/>
        <v>289366.2</v>
      </c>
    </row>
    <row r="59" spans="1:8" ht="30" x14ac:dyDescent="0.25">
      <c r="A59" s="114">
        <v>19</v>
      </c>
      <c r="B59" s="47" t="s">
        <v>94</v>
      </c>
      <c r="C59" s="114" t="s">
        <v>97</v>
      </c>
      <c r="D59" s="115">
        <v>1</v>
      </c>
      <c r="E59" s="46">
        <v>742797.08333333337</v>
      </c>
      <c r="F59" s="116">
        <f t="shared" si="1"/>
        <v>742797.08333333337</v>
      </c>
    </row>
    <row r="60" spans="1:8" ht="30" x14ac:dyDescent="0.25">
      <c r="A60" s="114">
        <v>20</v>
      </c>
      <c r="B60" s="47" t="s">
        <v>95</v>
      </c>
      <c r="C60" s="114" t="s">
        <v>97</v>
      </c>
      <c r="D60" s="115">
        <v>1</v>
      </c>
      <c r="E60" s="46">
        <v>315775.9916666667</v>
      </c>
      <c r="F60" s="116">
        <f t="shared" si="1"/>
        <v>315775.9916666667</v>
      </c>
    </row>
    <row r="61" spans="1:8" ht="30" x14ac:dyDescent="0.25">
      <c r="A61" s="114">
        <v>21</v>
      </c>
      <c r="B61" s="47" t="s">
        <v>96</v>
      </c>
      <c r="C61" s="114" t="s">
        <v>97</v>
      </c>
      <c r="D61" s="115">
        <v>1</v>
      </c>
      <c r="E61" s="46">
        <v>282683.65000000002</v>
      </c>
      <c r="F61" s="116">
        <f t="shared" si="1"/>
        <v>282683.65000000002</v>
      </c>
    </row>
    <row r="62" spans="1:8" x14ac:dyDescent="0.25">
      <c r="A62" s="183"/>
      <c r="B62" s="160" t="s">
        <v>118</v>
      </c>
      <c r="C62" s="161"/>
      <c r="D62" s="162"/>
      <c r="E62" s="56"/>
      <c r="F62" s="125">
        <f>SUM(F41:F61)</f>
        <v>17199552.324999999</v>
      </c>
    </row>
    <row r="63" spans="1:8" x14ac:dyDescent="0.25">
      <c r="A63" s="185"/>
      <c r="B63" s="186"/>
      <c r="C63" s="186"/>
      <c r="D63" s="186"/>
      <c r="E63" s="186"/>
      <c r="H63" s="187"/>
    </row>
    <row r="64" spans="1:8" x14ac:dyDescent="0.25">
      <c r="A64" s="185"/>
      <c r="B64" s="186"/>
      <c r="C64" s="174" t="s">
        <v>142</v>
      </c>
      <c r="D64" s="174"/>
      <c r="E64" s="174"/>
      <c r="F64" s="126">
        <f>F37</f>
        <v>1846617.4916666672</v>
      </c>
      <c r="H64" s="187"/>
    </row>
    <row r="65" spans="1:8" x14ac:dyDescent="0.25">
      <c r="A65" s="185"/>
      <c r="B65" s="186"/>
      <c r="C65" s="175" t="s">
        <v>143</v>
      </c>
      <c r="D65" s="175"/>
      <c r="E65" s="175"/>
      <c r="F65" s="127">
        <f>F62</f>
        <v>17199552.324999999</v>
      </c>
      <c r="H65" s="187"/>
    </row>
    <row r="66" spans="1:8" x14ac:dyDescent="0.25">
      <c r="A66" s="185"/>
      <c r="B66" s="186"/>
      <c r="C66" s="186"/>
      <c r="D66" s="186"/>
      <c r="E66" s="186"/>
      <c r="H66" s="187"/>
    </row>
    <row r="67" spans="1:8" x14ac:dyDescent="0.25">
      <c r="B67" s="128" t="s">
        <v>47</v>
      </c>
      <c r="C67" s="48"/>
      <c r="D67" s="48"/>
      <c r="E67" s="48"/>
      <c r="F67" s="49"/>
    </row>
    <row r="68" spans="1:8" ht="39" customHeight="1" x14ac:dyDescent="0.25">
      <c r="B68" s="173" t="s">
        <v>144</v>
      </c>
      <c r="C68" s="173"/>
      <c r="D68" s="173"/>
      <c r="E68" s="173"/>
      <c r="F68" s="173"/>
    </row>
    <row r="69" spans="1:8" ht="30" customHeight="1" x14ac:dyDescent="0.25">
      <c r="B69" s="169" t="s">
        <v>145</v>
      </c>
      <c r="C69" s="169"/>
      <c r="D69" s="169"/>
      <c r="E69" s="169"/>
      <c r="F69" s="169"/>
    </row>
    <row r="70" spans="1:8" x14ac:dyDescent="0.25">
      <c r="B70" s="130"/>
      <c r="C70" s="130"/>
      <c r="D70" s="130"/>
      <c r="E70" s="130"/>
      <c r="F70" s="130"/>
    </row>
    <row r="72" spans="1:8" x14ac:dyDescent="0.25">
      <c r="B72" s="50" t="s">
        <v>152</v>
      </c>
      <c r="D72" s="51"/>
      <c r="E72" s="52"/>
      <c r="F72" s="50" t="s">
        <v>153</v>
      </c>
    </row>
    <row r="73" spans="1:8" x14ac:dyDescent="0.25">
      <c r="B73" s="54"/>
      <c r="D73" s="53"/>
      <c r="E73" s="55"/>
      <c r="F73" s="53"/>
    </row>
    <row r="74" spans="1:8" x14ac:dyDescent="0.25">
      <c r="B74" s="177" t="s">
        <v>154</v>
      </c>
      <c r="D74" s="51"/>
      <c r="E74" s="52"/>
      <c r="F74" s="176" t="s">
        <v>155</v>
      </c>
    </row>
  </sheetData>
  <protectedRanges>
    <protectedRange password="CE28" sqref="E41:E60" name="Диапазон1_3_2" securityDescriptor="O:WDG:WDD:(A;;CC;;;S-1-5-21-742887867-3477852674-4009795292-45375)"/>
  </protectedRanges>
  <mergeCells count="12">
    <mergeCell ref="A1:F1"/>
    <mergeCell ref="B37:D37"/>
    <mergeCell ref="A15:F15"/>
    <mergeCell ref="A39:F39"/>
    <mergeCell ref="B69:F69"/>
    <mergeCell ref="A11:F11"/>
    <mergeCell ref="A12:F12"/>
    <mergeCell ref="A13:F13"/>
    <mergeCell ref="B68:F68"/>
    <mergeCell ref="B62:D62"/>
    <mergeCell ref="C64:E64"/>
    <mergeCell ref="C65:E65"/>
  </mergeCells>
  <printOptions horizontalCentered="1"/>
  <pageMargins left="0.59055118110236227" right="0.19685039370078741" top="0.31496062992125984" bottom="0.19685039370078741" header="0.31496062992125984" footer="0.31496062992125984"/>
  <pageSetup paperSize="9" scale="91" fitToHeight="10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РНЦ</vt:lpstr>
      <vt:lpstr>Материалы и оборуд. Заказчика</vt:lpstr>
      <vt:lpstr>РНЦ!Заголовки_для_печати</vt:lpstr>
      <vt:lpstr>'Материалы и оборуд. Заказчика'!Область_печати</vt:lpstr>
      <vt:lpstr>РНЦ!Область_печати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Цезарь</dc:creator>
  <cp:lastModifiedBy>Рудак Екатерина Владимировна</cp:lastModifiedBy>
  <cp:lastPrinted>2021-02-20T03:45:37Z</cp:lastPrinted>
  <dcterms:created xsi:type="dcterms:W3CDTF">2020-07-16T09:00:16Z</dcterms:created>
  <dcterms:modified xsi:type="dcterms:W3CDTF">2021-04-12T00:55:48Z</dcterms:modified>
</cp:coreProperties>
</file>